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85" yWindow="1365" windowWidth="12015" windowHeight="9345"/>
  </bookViews>
  <sheets>
    <sheet name="Dart Busters" sheetId="2" r:id="rId1"/>
    <sheet name="Whiskey Shots" sheetId="3" r:id="rId2"/>
    <sheet name="DRW" sheetId="4" r:id="rId3"/>
    <sheet name="Firing Squad" sheetId="5" r:id="rId4"/>
    <sheet name="Dart Gingers" sheetId="13" r:id="rId5"/>
    <sheet name="Pints and Points" sheetId="8" r:id="rId6"/>
    <sheet name="Printable Averages" sheetId="9" r:id="rId7"/>
    <sheet name="Standings" sheetId="10" r:id="rId8"/>
    <sheet name="Accomplishments" sheetId="11" r:id="rId9"/>
  </sheets>
  <definedNames>
    <definedName name="_xlnm.Print_Area" localSheetId="6">'Printable Averages'!$A$1</definedName>
  </definedNames>
  <calcPr calcId="145621"/>
</workbook>
</file>

<file path=xl/calcChain.xml><?xml version="1.0" encoding="utf-8"?>
<calcChain xmlns="http://schemas.openxmlformats.org/spreadsheetml/2006/main">
  <c r="B239" i="8" l="1"/>
  <c r="B240" i="8" s="1"/>
  <c r="B241" i="8" s="1"/>
  <c r="B242" i="8" s="1"/>
  <c r="B243" i="8" s="1"/>
  <c r="B244" i="8" s="1"/>
  <c r="B245" i="8" s="1"/>
  <c r="B246" i="8" s="1"/>
  <c r="B247" i="8" s="1"/>
  <c r="B248" i="8" s="1"/>
  <c r="B249" i="8" s="1"/>
  <c r="B250" i="8" s="1"/>
  <c r="B251" i="8" s="1"/>
  <c r="B252" i="8" s="1"/>
  <c r="B253" i="8" s="1"/>
  <c r="B254" i="8" s="1"/>
  <c r="B255" i="8" s="1"/>
  <c r="B256" i="8" s="1"/>
  <c r="B238" i="8"/>
  <c r="B202" i="8"/>
  <c r="B203" i="8" s="1"/>
  <c r="B204" i="8" s="1"/>
  <c r="B205" i="8" s="1"/>
  <c r="B206" i="8" s="1"/>
  <c r="B207" i="8" s="1"/>
  <c r="B208" i="8" s="1"/>
  <c r="B209" i="8" s="1"/>
  <c r="B210" i="8" s="1"/>
  <c r="B211" i="8" s="1"/>
  <c r="B212" i="8" s="1"/>
  <c r="B213" i="8" s="1"/>
  <c r="B214" i="8" s="1"/>
  <c r="B215" i="8" s="1"/>
  <c r="B216" i="8" s="1"/>
  <c r="B217" i="8" s="1"/>
  <c r="B218" i="8" s="1"/>
  <c r="B219" i="8" s="1"/>
  <c r="B220" i="8" s="1"/>
  <c r="B139" i="8"/>
  <c r="B141" i="8" s="1"/>
  <c r="B143" i="8" s="1"/>
  <c r="B145" i="8" s="1"/>
  <c r="B147" i="8" s="1"/>
  <c r="B149" i="8" s="1"/>
  <c r="B151" i="8" s="1"/>
  <c r="B153" i="8" s="1"/>
  <c r="B155" i="8" s="1"/>
  <c r="B157" i="8" s="1"/>
  <c r="B159" i="8" s="1"/>
  <c r="B161" i="8" s="1"/>
  <c r="B163" i="8" s="1"/>
  <c r="B165" i="8" s="1"/>
  <c r="B167" i="8" s="1"/>
  <c r="B169" i="8" s="1"/>
  <c r="B171" i="8" s="1"/>
  <c r="B173" i="8" s="1"/>
  <c r="B137" i="8"/>
  <c r="B71" i="8"/>
  <c r="B73" i="8" s="1"/>
  <c r="B75" i="8" s="1"/>
  <c r="B77" i="8" s="1"/>
  <c r="B79" i="8" s="1"/>
  <c r="B81" i="8" s="1"/>
  <c r="B83" i="8" s="1"/>
  <c r="B85" i="8" s="1"/>
  <c r="B87" i="8" s="1"/>
  <c r="B89" i="8" s="1"/>
  <c r="B91" i="8" s="1"/>
  <c r="B93" i="8" s="1"/>
  <c r="B95" i="8" s="1"/>
  <c r="B97" i="8" s="1"/>
  <c r="B99" i="8" s="1"/>
  <c r="B101" i="8" s="1"/>
  <c r="B103" i="8" s="1"/>
  <c r="B105" i="8" s="1"/>
  <c r="B107" i="8" s="1"/>
  <c r="B5" i="8"/>
  <c r="B7" i="8" s="1"/>
  <c r="B9" i="8" s="1"/>
  <c r="B11" i="8" s="1"/>
  <c r="B13" i="8" s="1"/>
  <c r="B15" i="8" s="1"/>
  <c r="B17" i="8" s="1"/>
  <c r="B19" i="8" s="1"/>
  <c r="B21" i="8" s="1"/>
  <c r="B23" i="8" s="1"/>
  <c r="B25" i="8" s="1"/>
  <c r="B27" i="8" s="1"/>
  <c r="B29" i="8" s="1"/>
  <c r="B31" i="8" s="1"/>
  <c r="B33" i="8" s="1"/>
  <c r="B35" i="8" s="1"/>
  <c r="B37" i="8" s="1"/>
  <c r="B39" i="8" s="1"/>
  <c r="B41" i="8" s="1"/>
  <c r="B239" i="13"/>
  <c r="B240" i="13" s="1"/>
  <c r="B241" i="13" s="1"/>
  <c r="B242" i="13" s="1"/>
  <c r="B243" i="13" s="1"/>
  <c r="B244" i="13" s="1"/>
  <c r="B245" i="13" s="1"/>
  <c r="B246" i="13" s="1"/>
  <c r="B247" i="13" s="1"/>
  <c r="B248" i="13" s="1"/>
  <c r="B249" i="13" s="1"/>
  <c r="B250" i="13" s="1"/>
  <c r="B251" i="13" s="1"/>
  <c r="B252" i="13" s="1"/>
  <c r="B253" i="13" s="1"/>
  <c r="B254" i="13" s="1"/>
  <c r="B255" i="13" s="1"/>
  <c r="B256" i="13" s="1"/>
  <c r="B238" i="13"/>
  <c r="B202" i="13"/>
  <c r="B203" i="13" s="1"/>
  <c r="B204" i="13" s="1"/>
  <c r="B205" i="13" s="1"/>
  <c r="B206" i="13" s="1"/>
  <c r="B207" i="13" s="1"/>
  <c r="B208" i="13" s="1"/>
  <c r="B209" i="13" s="1"/>
  <c r="B210" i="13" s="1"/>
  <c r="B211" i="13" s="1"/>
  <c r="B212" i="13" s="1"/>
  <c r="B213" i="13" s="1"/>
  <c r="B214" i="13" s="1"/>
  <c r="B215" i="13" s="1"/>
  <c r="B216" i="13" s="1"/>
  <c r="B217" i="13" s="1"/>
  <c r="B218" i="13" s="1"/>
  <c r="B219" i="13" s="1"/>
  <c r="B220" i="13" s="1"/>
  <c r="B137" i="13"/>
  <c r="B139" i="13" s="1"/>
  <c r="B141" i="13" s="1"/>
  <c r="B143" i="13" s="1"/>
  <c r="B145" i="13" s="1"/>
  <c r="B147" i="13" s="1"/>
  <c r="B149" i="13" s="1"/>
  <c r="B151" i="13" s="1"/>
  <c r="B153" i="13" s="1"/>
  <c r="B155" i="13" s="1"/>
  <c r="B157" i="13" s="1"/>
  <c r="B159" i="13" s="1"/>
  <c r="B161" i="13" s="1"/>
  <c r="B163" i="13" s="1"/>
  <c r="B165" i="13" s="1"/>
  <c r="B167" i="13" s="1"/>
  <c r="B169" i="13" s="1"/>
  <c r="B171" i="13" s="1"/>
  <c r="B173" i="13" s="1"/>
  <c r="B71" i="13"/>
  <c r="B73" i="13" s="1"/>
  <c r="B75" i="13" s="1"/>
  <c r="B77" i="13" s="1"/>
  <c r="B79" i="13" s="1"/>
  <c r="B81" i="13" s="1"/>
  <c r="B83" i="13" s="1"/>
  <c r="B85" i="13" s="1"/>
  <c r="B87" i="13" s="1"/>
  <c r="B89" i="13" s="1"/>
  <c r="B91" i="13" s="1"/>
  <c r="B93" i="13" s="1"/>
  <c r="B95" i="13" s="1"/>
  <c r="B97" i="13" s="1"/>
  <c r="B99" i="13" s="1"/>
  <c r="B101" i="13" s="1"/>
  <c r="B103" i="13" s="1"/>
  <c r="B105" i="13" s="1"/>
  <c r="B107" i="13" s="1"/>
  <c r="B5" i="13"/>
  <c r="B7" i="13" s="1"/>
  <c r="B9" i="13" s="1"/>
  <c r="B11" i="13" s="1"/>
  <c r="B13" i="13" s="1"/>
  <c r="B15" i="13" s="1"/>
  <c r="B17" i="13" s="1"/>
  <c r="B19" i="13" s="1"/>
  <c r="B21" i="13" s="1"/>
  <c r="B23" i="13" s="1"/>
  <c r="B25" i="13" s="1"/>
  <c r="B27" i="13" s="1"/>
  <c r="B29" i="13" s="1"/>
  <c r="B31" i="13" s="1"/>
  <c r="B33" i="13" s="1"/>
  <c r="B35" i="13" s="1"/>
  <c r="B37" i="13" s="1"/>
  <c r="B39" i="13" s="1"/>
  <c r="B41" i="13" s="1"/>
  <c r="B238" i="5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02" i="5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139" i="5"/>
  <c r="B141" i="5" s="1"/>
  <c r="B143" i="5" s="1"/>
  <c r="B145" i="5" s="1"/>
  <c r="B147" i="5" s="1"/>
  <c r="B149" i="5" s="1"/>
  <c r="B151" i="5" s="1"/>
  <c r="B153" i="5" s="1"/>
  <c r="B155" i="5" s="1"/>
  <c r="B157" i="5" s="1"/>
  <c r="B159" i="5" s="1"/>
  <c r="B161" i="5" s="1"/>
  <c r="B163" i="5" s="1"/>
  <c r="B165" i="5" s="1"/>
  <c r="B167" i="5" s="1"/>
  <c r="B169" i="5" s="1"/>
  <c r="B171" i="5" s="1"/>
  <c r="B173" i="5" s="1"/>
  <c r="B137" i="5"/>
  <c r="B71" i="5"/>
  <c r="B73" i="5" s="1"/>
  <c r="B75" i="5" s="1"/>
  <c r="B77" i="5" s="1"/>
  <c r="B79" i="5" s="1"/>
  <c r="B81" i="5" s="1"/>
  <c r="B83" i="5" s="1"/>
  <c r="B85" i="5" s="1"/>
  <c r="B87" i="5" s="1"/>
  <c r="B89" i="5" s="1"/>
  <c r="B91" i="5" s="1"/>
  <c r="B93" i="5" s="1"/>
  <c r="B95" i="5" s="1"/>
  <c r="B97" i="5" s="1"/>
  <c r="B99" i="5" s="1"/>
  <c r="B101" i="5" s="1"/>
  <c r="B103" i="5" s="1"/>
  <c r="B105" i="5" s="1"/>
  <c r="B107" i="5" s="1"/>
  <c r="B5" i="5"/>
  <c r="B7" i="5" s="1"/>
  <c r="B9" i="5" s="1"/>
  <c r="B11" i="5" s="1"/>
  <c r="B13" i="5" s="1"/>
  <c r="B15" i="5" s="1"/>
  <c r="B17" i="5" s="1"/>
  <c r="B19" i="5" s="1"/>
  <c r="B21" i="5" s="1"/>
  <c r="B23" i="5" s="1"/>
  <c r="B25" i="5" s="1"/>
  <c r="B27" i="5" s="1"/>
  <c r="B29" i="5" s="1"/>
  <c r="B31" i="5" s="1"/>
  <c r="B33" i="5" s="1"/>
  <c r="B35" i="5" s="1"/>
  <c r="B37" i="5" s="1"/>
  <c r="B39" i="5" s="1"/>
  <c r="B41" i="5" s="1"/>
  <c r="B238" i="4"/>
  <c r="B239" i="4" s="1"/>
  <c r="B240" i="4" s="1"/>
  <c r="B241" i="4" s="1"/>
  <c r="B242" i="4" s="1"/>
  <c r="B243" i="4" s="1"/>
  <c r="B244" i="4" s="1"/>
  <c r="B245" i="4" s="1"/>
  <c r="B246" i="4" s="1"/>
  <c r="B247" i="4" s="1"/>
  <c r="B248" i="4" s="1"/>
  <c r="B249" i="4" s="1"/>
  <c r="B250" i="4" s="1"/>
  <c r="B251" i="4" s="1"/>
  <c r="B252" i="4" s="1"/>
  <c r="B253" i="4" s="1"/>
  <c r="B254" i="4" s="1"/>
  <c r="B255" i="4" s="1"/>
  <c r="B256" i="4" s="1"/>
  <c r="B202" i="4"/>
  <c r="B203" i="4" s="1"/>
  <c r="B204" i="4" s="1"/>
  <c r="B205" i="4" s="1"/>
  <c r="B206" i="4" s="1"/>
  <c r="B207" i="4" s="1"/>
  <c r="B208" i="4" s="1"/>
  <c r="B209" i="4" s="1"/>
  <c r="B210" i="4" s="1"/>
  <c r="B211" i="4" s="1"/>
  <c r="B212" i="4" s="1"/>
  <c r="B213" i="4" s="1"/>
  <c r="B214" i="4" s="1"/>
  <c r="B215" i="4" s="1"/>
  <c r="B216" i="4" s="1"/>
  <c r="B217" i="4" s="1"/>
  <c r="B218" i="4" s="1"/>
  <c r="B219" i="4" s="1"/>
  <c r="B220" i="4" s="1"/>
  <c r="B139" i="4"/>
  <c r="B141" i="4" s="1"/>
  <c r="B143" i="4" s="1"/>
  <c r="B145" i="4" s="1"/>
  <c r="B147" i="4" s="1"/>
  <c r="B149" i="4" s="1"/>
  <c r="B151" i="4" s="1"/>
  <c r="B153" i="4" s="1"/>
  <c r="B155" i="4" s="1"/>
  <c r="B157" i="4" s="1"/>
  <c r="B159" i="4" s="1"/>
  <c r="B161" i="4" s="1"/>
  <c r="B163" i="4" s="1"/>
  <c r="B165" i="4" s="1"/>
  <c r="B167" i="4" s="1"/>
  <c r="B169" i="4" s="1"/>
  <c r="B171" i="4" s="1"/>
  <c r="B173" i="4" s="1"/>
  <c r="B137" i="4"/>
  <c r="B71" i="4"/>
  <c r="B73" i="4" s="1"/>
  <c r="B75" i="4" s="1"/>
  <c r="B77" i="4" s="1"/>
  <c r="B79" i="4" s="1"/>
  <c r="B81" i="4" s="1"/>
  <c r="B83" i="4" s="1"/>
  <c r="B85" i="4" s="1"/>
  <c r="B87" i="4" s="1"/>
  <c r="B89" i="4" s="1"/>
  <c r="B91" i="4" s="1"/>
  <c r="B93" i="4" s="1"/>
  <c r="B95" i="4" s="1"/>
  <c r="B97" i="4" s="1"/>
  <c r="B99" i="4" s="1"/>
  <c r="B101" i="4" s="1"/>
  <c r="B103" i="4" s="1"/>
  <c r="B105" i="4" s="1"/>
  <c r="B107" i="4" s="1"/>
  <c r="B5" i="4"/>
  <c r="B7" i="4" s="1"/>
  <c r="B9" i="4" s="1"/>
  <c r="B11" i="4" s="1"/>
  <c r="B13" i="4" s="1"/>
  <c r="B15" i="4" s="1"/>
  <c r="B17" i="4" s="1"/>
  <c r="B19" i="4" s="1"/>
  <c r="B21" i="4" s="1"/>
  <c r="B23" i="4" s="1"/>
  <c r="B25" i="4" s="1"/>
  <c r="B27" i="4" s="1"/>
  <c r="B29" i="4" s="1"/>
  <c r="B31" i="4" s="1"/>
  <c r="B33" i="4" s="1"/>
  <c r="B35" i="4" s="1"/>
  <c r="B37" i="4" s="1"/>
  <c r="B39" i="4" s="1"/>
  <c r="B41" i="4" s="1"/>
  <c r="B239" i="3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38" i="3"/>
  <c r="B202" i="3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137" i="3"/>
  <c r="B139" i="3" s="1"/>
  <c r="B141" i="3" s="1"/>
  <c r="B143" i="3" s="1"/>
  <c r="B145" i="3" s="1"/>
  <c r="B147" i="3" s="1"/>
  <c r="B149" i="3" s="1"/>
  <c r="B151" i="3" s="1"/>
  <c r="B153" i="3" s="1"/>
  <c r="B155" i="3" s="1"/>
  <c r="B157" i="3" s="1"/>
  <c r="B159" i="3" s="1"/>
  <c r="B161" i="3" s="1"/>
  <c r="B163" i="3" s="1"/>
  <c r="B165" i="3" s="1"/>
  <c r="B167" i="3" s="1"/>
  <c r="B169" i="3" s="1"/>
  <c r="B171" i="3" s="1"/>
  <c r="B173" i="3" s="1"/>
  <c r="B71" i="3"/>
  <c r="B73" i="3" s="1"/>
  <c r="B75" i="3" s="1"/>
  <c r="B77" i="3" s="1"/>
  <c r="B79" i="3" s="1"/>
  <c r="B81" i="3" s="1"/>
  <c r="B83" i="3" s="1"/>
  <c r="B85" i="3" s="1"/>
  <c r="B87" i="3" s="1"/>
  <c r="B89" i="3" s="1"/>
  <c r="B91" i="3" s="1"/>
  <c r="B93" i="3" s="1"/>
  <c r="B95" i="3" s="1"/>
  <c r="B97" i="3" s="1"/>
  <c r="B99" i="3" s="1"/>
  <c r="B101" i="3" s="1"/>
  <c r="B103" i="3" s="1"/>
  <c r="B105" i="3" s="1"/>
  <c r="B107" i="3" s="1"/>
  <c r="B5" i="3"/>
  <c r="B7" i="3" s="1"/>
  <c r="B9" i="3" s="1"/>
  <c r="B11" i="3" s="1"/>
  <c r="B13" i="3" s="1"/>
  <c r="B15" i="3" s="1"/>
  <c r="B17" i="3" s="1"/>
  <c r="B19" i="3" s="1"/>
  <c r="B21" i="3" s="1"/>
  <c r="B23" i="3" s="1"/>
  <c r="B25" i="3" s="1"/>
  <c r="B27" i="3" s="1"/>
  <c r="B29" i="3" s="1"/>
  <c r="B31" i="3" s="1"/>
  <c r="B33" i="3" s="1"/>
  <c r="B35" i="3" s="1"/>
  <c r="B37" i="3" s="1"/>
  <c r="B39" i="3" s="1"/>
  <c r="B41" i="3" s="1"/>
  <c r="B238" i="2"/>
  <c r="B239" i="2" s="1"/>
  <c r="B240" i="2" s="1"/>
  <c r="B241" i="2" s="1"/>
  <c r="B242" i="2" s="1"/>
  <c r="B243" i="2" s="1"/>
  <c r="B244" i="2" s="1"/>
  <c r="B245" i="2" s="1"/>
  <c r="B246" i="2" s="1"/>
  <c r="B247" i="2" s="1"/>
  <c r="B248" i="2" s="1"/>
  <c r="B249" i="2" s="1"/>
  <c r="B250" i="2" s="1"/>
  <c r="B251" i="2" s="1"/>
  <c r="B252" i="2" s="1"/>
  <c r="B253" i="2" s="1"/>
  <c r="B254" i="2" s="1"/>
  <c r="B255" i="2" s="1"/>
  <c r="B256" i="2" s="1"/>
  <c r="B218" i="2"/>
  <c r="B219" i="2"/>
  <c r="B220" i="2" s="1"/>
  <c r="B137" i="2"/>
  <c r="B139" i="2" s="1"/>
  <c r="B141" i="2" s="1"/>
  <c r="B143" i="2" s="1"/>
  <c r="B145" i="2" s="1"/>
  <c r="B147" i="2" s="1"/>
  <c r="B149" i="2" s="1"/>
  <c r="B151" i="2" s="1"/>
  <c r="B153" i="2" s="1"/>
  <c r="B155" i="2" s="1"/>
  <c r="B157" i="2" s="1"/>
  <c r="B159" i="2" s="1"/>
  <c r="B161" i="2" s="1"/>
  <c r="B163" i="2" s="1"/>
  <c r="B165" i="2" s="1"/>
  <c r="B167" i="2" s="1"/>
  <c r="B169" i="2" s="1"/>
  <c r="B171" i="2" s="1"/>
  <c r="B173" i="2" s="1"/>
  <c r="B71" i="2"/>
  <c r="B73" i="2" s="1"/>
  <c r="B75" i="2" s="1"/>
  <c r="B77" i="2" s="1"/>
  <c r="B79" i="2" s="1"/>
  <c r="B81" i="2" s="1"/>
  <c r="B83" i="2" s="1"/>
  <c r="B85" i="2" s="1"/>
  <c r="B87" i="2" s="1"/>
  <c r="B89" i="2" s="1"/>
  <c r="B91" i="2" s="1"/>
  <c r="B93" i="2" s="1"/>
  <c r="B95" i="2" s="1"/>
  <c r="B97" i="2" s="1"/>
  <c r="B99" i="2" s="1"/>
  <c r="B101" i="2" s="1"/>
  <c r="B103" i="2" s="1"/>
  <c r="B105" i="2" s="1"/>
  <c r="B107" i="2" s="1"/>
  <c r="B37" i="2"/>
  <c r="B39" i="2"/>
  <c r="B41" i="2"/>
  <c r="B20" i="11" l="1"/>
  <c r="B19" i="11"/>
  <c r="B18" i="11"/>
  <c r="A18" i="11"/>
  <c r="D21" i="11"/>
  <c r="C21" i="11"/>
  <c r="B4" i="10"/>
  <c r="C24" i="9"/>
  <c r="C23" i="9"/>
  <c r="C22" i="9"/>
  <c r="H270" i="13"/>
  <c r="G270" i="13"/>
  <c r="E270" i="13"/>
  <c r="D270" i="13"/>
  <c r="E234" i="13"/>
  <c r="D234" i="13"/>
  <c r="M198" i="13"/>
  <c r="L198" i="13"/>
  <c r="I198" i="13"/>
  <c r="H198" i="13"/>
  <c r="E198" i="13"/>
  <c r="D198" i="13"/>
  <c r="S196" i="13"/>
  <c r="C198" i="13" s="1"/>
  <c r="G24" i="9" s="1"/>
  <c r="Q196" i="13"/>
  <c r="P196" i="13"/>
  <c r="O196" i="13"/>
  <c r="N196" i="13"/>
  <c r="S195" i="13"/>
  <c r="Q195" i="13"/>
  <c r="P195" i="13"/>
  <c r="O195" i="13"/>
  <c r="N195" i="13"/>
  <c r="S194" i="13"/>
  <c r="Q194" i="13"/>
  <c r="P194" i="13"/>
  <c r="O194" i="13"/>
  <c r="N194" i="13"/>
  <c r="S193" i="13"/>
  <c r="Q193" i="13"/>
  <c r="P193" i="13"/>
  <c r="O193" i="13"/>
  <c r="R193" i="13" s="1"/>
  <c r="N193" i="13"/>
  <c r="S192" i="13"/>
  <c r="Q192" i="13"/>
  <c r="P192" i="13"/>
  <c r="O192" i="13"/>
  <c r="N192" i="13"/>
  <c r="S191" i="13"/>
  <c r="Q191" i="13"/>
  <c r="P191" i="13"/>
  <c r="O191" i="13"/>
  <c r="N191" i="13"/>
  <c r="S190" i="13"/>
  <c r="Q190" i="13"/>
  <c r="P190" i="13"/>
  <c r="O190" i="13"/>
  <c r="R190" i="13" s="1"/>
  <c r="N190" i="13"/>
  <c r="S189" i="13"/>
  <c r="Q189" i="13"/>
  <c r="P189" i="13"/>
  <c r="O189" i="13"/>
  <c r="R189" i="13" s="1"/>
  <c r="N189" i="13"/>
  <c r="S188" i="13"/>
  <c r="Q188" i="13"/>
  <c r="P188" i="13"/>
  <c r="O188" i="13"/>
  <c r="N188" i="13"/>
  <c r="S187" i="13"/>
  <c r="Q187" i="13"/>
  <c r="P187" i="13"/>
  <c r="O187" i="13"/>
  <c r="N187" i="13"/>
  <c r="S186" i="13"/>
  <c r="Q186" i="13"/>
  <c r="P186" i="13"/>
  <c r="O186" i="13"/>
  <c r="N186" i="13"/>
  <c r="S185" i="13"/>
  <c r="Q185" i="13"/>
  <c r="P185" i="13"/>
  <c r="O185" i="13"/>
  <c r="R185" i="13" s="1"/>
  <c r="N185" i="13"/>
  <c r="S184" i="13"/>
  <c r="Q184" i="13"/>
  <c r="P184" i="13"/>
  <c r="O184" i="13"/>
  <c r="N184" i="13"/>
  <c r="S183" i="13"/>
  <c r="Q183" i="13"/>
  <c r="P183" i="13"/>
  <c r="O183" i="13"/>
  <c r="N183" i="13"/>
  <c r="S182" i="13"/>
  <c r="Q182" i="13"/>
  <c r="P182" i="13"/>
  <c r="O182" i="13"/>
  <c r="R182" i="13" s="1"/>
  <c r="N182" i="13"/>
  <c r="S181" i="13"/>
  <c r="Q181" i="13"/>
  <c r="P181" i="13"/>
  <c r="O181" i="13"/>
  <c r="R181" i="13" s="1"/>
  <c r="N181" i="13"/>
  <c r="S180" i="13"/>
  <c r="Q180" i="13"/>
  <c r="P180" i="13"/>
  <c r="O180" i="13"/>
  <c r="N180" i="13"/>
  <c r="S179" i="13"/>
  <c r="Q179" i="13"/>
  <c r="P179" i="13"/>
  <c r="O179" i="13"/>
  <c r="N179" i="13"/>
  <c r="S178" i="13"/>
  <c r="Q178" i="13"/>
  <c r="P178" i="13"/>
  <c r="O178" i="13"/>
  <c r="N178" i="13"/>
  <c r="S177" i="13"/>
  <c r="Q177" i="13"/>
  <c r="P177" i="13"/>
  <c r="O177" i="13"/>
  <c r="R177" i="13" s="1"/>
  <c r="N177" i="13"/>
  <c r="S176" i="13"/>
  <c r="Q176" i="13"/>
  <c r="P176" i="13"/>
  <c r="O176" i="13"/>
  <c r="N176" i="13"/>
  <c r="S175" i="13"/>
  <c r="Q175" i="13"/>
  <c r="P175" i="13"/>
  <c r="O175" i="13"/>
  <c r="N175" i="13"/>
  <c r="S174" i="13"/>
  <c r="Q174" i="13"/>
  <c r="P174" i="13"/>
  <c r="O174" i="13"/>
  <c r="N174" i="13"/>
  <c r="S173" i="13"/>
  <c r="Q173" i="13"/>
  <c r="P173" i="13"/>
  <c r="O173" i="13"/>
  <c r="N173" i="13"/>
  <c r="S172" i="13"/>
  <c r="Q172" i="13"/>
  <c r="P172" i="13"/>
  <c r="O172" i="13"/>
  <c r="N172" i="13"/>
  <c r="S171" i="13"/>
  <c r="Q171" i="13"/>
  <c r="P171" i="13"/>
  <c r="O171" i="13"/>
  <c r="N171" i="13"/>
  <c r="S170" i="13"/>
  <c r="Q170" i="13"/>
  <c r="P170" i="13"/>
  <c r="O170" i="13"/>
  <c r="N170" i="13"/>
  <c r="S169" i="13"/>
  <c r="Q169" i="13"/>
  <c r="P169" i="13"/>
  <c r="O169" i="13"/>
  <c r="N169" i="13"/>
  <c r="S168" i="13"/>
  <c r="Q168" i="13"/>
  <c r="P168" i="13"/>
  <c r="O168" i="13"/>
  <c r="N168" i="13"/>
  <c r="S167" i="13"/>
  <c r="Q167" i="13"/>
  <c r="P167" i="13"/>
  <c r="O167" i="13"/>
  <c r="N167" i="13"/>
  <c r="S166" i="13"/>
  <c r="Q166" i="13"/>
  <c r="P166" i="13"/>
  <c r="O166" i="13"/>
  <c r="N166" i="13"/>
  <c r="S165" i="13"/>
  <c r="Q165" i="13"/>
  <c r="P165" i="13"/>
  <c r="O165" i="13"/>
  <c r="N165" i="13"/>
  <c r="S164" i="13"/>
  <c r="Q164" i="13"/>
  <c r="P164" i="13"/>
  <c r="O164" i="13"/>
  <c r="N164" i="13"/>
  <c r="S163" i="13"/>
  <c r="Q163" i="13"/>
  <c r="P163" i="13"/>
  <c r="O163" i="13"/>
  <c r="N163" i="13"/>
  <c r="S162" i="13"/>
  <c r="Q162" i="13"/>
  <c r="P162" i="13"/>
  <c r="O162" i="13"/>
  <c r="N162" i="13"/>
  <c r="S161" i="13"/>
  <c r="Q161" i="13"/>
  <c r="P161" i="13"/>
  <c r="O161" i="13"/>
  <c r="N161" i="13"/>
  <c r="S160" i="13"/>
  <c r="Q160" i="13"/>
  <c r="P160" i="13"/>
  <c r="O160" i="13"/>
  <c r="N160" i="13"/>
  <c r="S159" i="13"/>
  <c r="Q159" i="13"/>
  <c r="P159" i="13"/>
  <c r="O159" i="13"/>
  <c r="N159" i="13"/>
  <c r="S158" i="13"/>
  <c r="Q158" i="13"/>
  <c r="P158" i="13"/>
  <c r="O158" i="13"/>
  <c r="N158" i="13"/>
  <c r="S157" i="13"/>
  <c r="Q157" i="13"/>
  <c r="P157" i="13"/>
  <c r="O157" i="13"/>
  <c r="N157" i="13"/>
  <c r="S156" i="13"/>
  <c r="Q156" i="13"/>
  <c r="P156" i="13"/>
  <c r="O156" i="13"/>
  <c r="N156" i="13"/>
  <c r="S155" i="13"/>
  <c r="Q155" i="13"/>
  <c r="P155" i="13"/>
  <c r="O155" i="13"/>
  <c r="N155" i="13"/>
  <c r="R155" i="13" s="1"/>
  <c r="S154" i="13"/>
  <c r="Q154" i="13"/>
  <c r="P154" i="13"/>
  <c r="O154" i="13"/>
  <c r="N154" i="13"/>
  <c r="S153" i="13"/>
  <c r="Q153" i="13"/>
  <c r="P153" i="13"/>
  <c r="O153" i="13"/>
  <c r="N153" i="13"/>
  <c r="S152" i="13"/>
  <c r="Q152" i="13"/>
  <c r="P152" i="13"/>
  <c r="O152" i="13"/>
  <c r="N152" i="13"/>
  <c r="S151" i="13"/>
  <c r="Q151" i="13"/>
  <c r="P151" i="13"/>
  <c r="O151" i="13"/>
  <c r="N151" i="13"/>
  <c r="R151" i="13" s="1"/>
  <c r="S150" i="13"/>
  <c r="Q150" i="13"/>
  <c r="P150" i="13"/>
  <c r="O150" i="13"/>
  <c r="N150" i="13"/>
  <c r="S149" i="13"/>
  <c r="Q149" i="13"/>
  <c r="P149" i="13"/>
  <c r="O149" i="13"/>
  <c r="N149" i="13"/>
  <c r="S148" i="13"/>
  <c r="Q148" i="13"/>
  <c r="P148" i="13"/>
  <c r="O148" i="13"/>
  <c r="N148" i="13"/>
  <c r="R148" i="13" s="1"/>
  <c r="S147" i="13"/>
  <c r="Q147" i="13"/>
  <c r="P147" i="13"/>
  <c r="O147" i="13"/>
  <c r="N147" i="13"/>
  <c r="S146" i="13"/>
  <c r="Q146" i="13"/>
  <c r="P146" i="13"/>
  <c r="O146" i="13"/>
  <c r="N146" i="13"/>
  <c r="S145" i="13"/>
  <c r="Q145" i="13"/>
  <c r="P145" i="13"/>
  <c r="O145" i="13"/>
  <c r="N145" i="13"/>
  <c r="S144" i="13"/>
  <c r="Q144" i="13"/>
  <c r="P144" i="13"/>
  <c r="O144" i="13"/>
  <c r="N144" i="13"/>
  <c r="S143" i="13"/>
  <c r="Q143" i="13"/>
  <c r="P143" i="13"/>
  <c r="O143" i="13"/>
  <c r="N143" i="13"/>
  <c r="S142" i="13"/>
  <c r="Q142" i="13"/>
  <c r="P142" i="13"/>
  <c r="O142" i="13"/>
  <c r="R142" i="13" s="1"/>
  <c r="N142" i="13"/>
  <c r="S141" i="13"/>
  <c r="Q141" i="13"/>
  <c r="P141" i="13"/>
  <c r="O141" i="13"/>
  <c r="N141" i="13"/>
  <c r="S140" i="13"/>
  <c r="Q140" i="13"/>
  <c r="P140" i="13"/>
  <c r="O140" i="13"/>
  <c r="N140" i="13"/>
  <c r="R140" i="13" s="1"/>
  <c r="S139" i="13"/>
  <c r="Q139" i="13"/>
  <c r="P139" i="13"/>
  <c r="O139" i="13"/>
  <c r="N139" i="13"/>
  <c r="S138" i="13"/>
  <c r="Q138" i="13"/>
  <c r="P138" i="13"/>
  <c r="O138" i="13"/>
  <c r="N138" i="13"/>
  <c r="S137" i="13"/>
  <c r="Q137" i="13"/>
  <c r="P137" i="13"/>
  <c r="O137" i="13"/>
  <c r="N137" i="13"/>
  <c r="S136" i="13"/>
  <c r="Q136" i="13"/>
  <c r="P136" i="13"/>
  <c r="O136" i="13"/>
  <c r="N136" i="13"/>
  <c r="S135" i="13"/>
  <c r="Q135" i="13"/>
  <c r="P135" i="13"/>
  <c r="O135" i="13"/>
  <c r="N135" i="13"/>
  <c r="R135" i="13" s="1"/>
  <c r="M132" i="13"/>
  <c r="L132" i="13"/>
  <c r="I132" i="13"/>
  <c r="H132" i="13"/>
  <c r="E132" i="13"/>
  <c r="D132" i="13"/>
  <c r="S130" i="13"/>
  <c r="C132" i="13" s="1"/>
  <c r="G23" i="9" s="1"/>
  <c r="Q130" i="13"/>
  <c r="P130" i="13"/>
  <c r="O130" i="13"/>
  <c r="N130" i="13"/>
  <c r="S129" i="13"/>
  <c r="Q129" i="13"/>
  <c r="P129" i="13"/>
  <c r="O129" i="13"/>
  <c r="R129" i="13" s="1"/>
  <c r="N129" i="13"/>
  <c r="S128" i="13"/>
  <c r="Q128" i="13"/>
  <c r="P128" i="13"/>
  <c r="O128" i="13"/>
  <c r="R128" i="13" s="1"/>
  <c r="N128" i="13"/>
  <c r="S127" i="13"/>
  <c r="Q127" i="13"/>
  <c r="P127" i="13"/>
  <c r="O127" i="13"/>
  <c r="R127" i="13" s="1"/>
  <c r="N127" i="13"/>
  <c r="S126" i="13"/>
  <c r="Q126" i="13"/>
  <c r="P126" i="13"/>
  <c r="O126" i="13"/>
  <c r="N126" i="13"/>
  <c r="S125" i="13"/>
  <c r="Q125" i="13"/>
  <c r="P125" i="13"/>
  <c r="O125" i="13"/>
  <c r="N125" i="13"/>
  <c r="S124" i="13"/>
  <c r="Q124" i="13"/>
  <c r="P124" i="13"/>
  <c r="O124" i="13"/>
  <c r="N124" i="13"/>
  <c r="S123" i="13"/>
  <c r="Q123" i="13"/>
  <c r="P123" i="13"/>
  <c r="O123" i="13"/>
  <c r="R123" i="13" s="1"/>
  <c r="N123" i="13"/>
  <c r="S122" i="13"/>
  <c r="Q122" i="13"/>
  <c r="P122" i="13"/>
  <c r="O122" i="13"/>
  <c r="N122" i="13"/>
  <c r="S121" i="13"/>
  <c r="Q121" i="13"/>
  <c r="P121" i="13"/>
  <c r="O121" i="13"/>
  <c r="R121" i="13" s="1"/>
  <c r="N121" i="13"/>
  <c r="S120" i="13"/>
  <c r="Q120" i="13"/>
  <c r="P120" i="13"/>
  <c r="O120" i="13"/>
  <c r="R120" i="13" s="1"/>
  <c r="N120" i="13"/>
  <c r="S119" i="13"/>
  <c r="Q119" i="13"/>
  <c r="P119" i="13"/>
  <c r="O119" i="13"/>
  <c r="R119" i="13" s="1"/>
  <c r="N119" i="13"/>
  <c r="S118" i="13"/>
  <c r="Q118" i="13"/>
  <c r="P118" i="13"/>
  <c r="O118" i="13"/>
  <c r="N118" i="13"/>
  <c r="S117" i="13"/>
  <c r="Q117" i="13"/>
  <c r="P117" i="13"/>
  <c r="O117" i="13"/>
  <c r="N117" i="13"/>
  <c r="S116" i="13"/>
  <c r="Q116" i="13"/>
  <c r="P116" i="13"/>
  <c r="O116" i="13"/>
  <c r="N116" i="13"/>
  <c r="S115" i="13"/>
  <c r="Q115" i="13"/>
  <c r="P115" i="13"/>
  <c r="O115" i="13"/>
  <c r="R115" i="13" s="1"/>
  <c r="N115" i="13"/>
  <c r="S114" i="13"/>
  <c r="Q114" i="13"/>
  <c r="P114" i="13"/>
  <c r="O114" i="13"/>
  <c r="N114" i="13"/>
  <c r="S113" i="13"/>
  <c r="Q113" i="13"/>
  <c r="P113" i="13"/>
  <c r="O113" i="13"/>
  <c r="R113" i="13" s="1"/>
  <c r="N113" i="13"/>
  <c r="S112" i="13"/>
  <c r="Q112" i="13"/>
  <c r="P112" i="13"/>
  <c r="O112" i="13"/>
  <c r="R112" i="13" s="1"/>
  <c r="N112" i="13"/>
  <c r="S111" i="13"/>
  <c r="Q111" i="13"/>
  <c r="P111" i="13"/>
  <c r="O111" i="13"/>
  <c r="N111" i="13"/>
  <c r="S110" i="13"/>
  <c r="Q110" i="13"/>
  <c r="P110" i="13"/>
  <c r="O110" i="13"/>
  <c r="N110" i="13"/>
  <c r="S109" i="13"/>
  <c r="Q109" i="13"/>
  <c r="P109" i="13"/>
  <c r="O109" i="13"/>
  <c r="N109" i="13"/>
  <c r="S108" i="13"/>
  <c r="Q108" i="13"/>
  <c r="P108" i="13"/>
  <c r="O108" i="13"/>
  <c r="N108" i="13"/>
  <c r="S107" i="13"/>
  <c r="Q107" i="13"/>
  <c r="P107" i="13"/>
  <c r="O107" i="13"/>
  <c r="N107" i="13"/>
  <c r="S106" i="13"/>
  <c r="Q106" i="13"/>
  <c r="P106" i="13"/>
  <c r="O106" i="13"/>
  <c r="N106" i="13"/>
  <c r="S105" i="13"/>
  <c r="Q105" i="13"/>
  <c r="P105" i="13"/>
  <c r="O105" i="13"/>
  <c r="N105" i="13"/>
  <c r="S104" i="13"/>
  <c r="Q104" i="13"/>
  <c r="P104" i="13"/>
  <c r="O104" i="13"/>
  <c r="N104" i="13"/>
  <c r="S103" i="13"/>
  <c r="Q103" i="13"/>
  <c r="P103" i="13"/>
  <c r="O103" i="13"/>
  <c r="N103" i="13"/>
  <c r="S102" i="13"/>
  <c r="Q102" i="13"/>
  <c r="P102" i="13"/>
  <c r="O102" i="13"/>
  <c r="N102" i="13"/>
  <c r="S101" i="13"/>
  <c r="Q101" i="13"/>
  <c r="P101" i="13"/>
  <c r="O101" i="13"/>
  <c r="N101" i="13"/>
  <c r="S100" i="13"/>
  <c r="Q100" i="13"/>
  <c r="P100" i="13"/>
  <c r="O100" i="13"/>
  <c r="N100" i="13"/>
  <c r="S99" i="13"/>
  <c r="Q99" i="13"/>
  <c r="P99" i="13"/>
  <c r="O99" i="13"/>
  <c r="N99" i="13"/>
  <c r="S98" i="13"/>
  <c r="Q98" i="13"/>
  <c r="P98" i="13"/>
  <c r="O98" i="13"/>
  <c r="N98" i="13"/>
  <c r="S97" i="13"/>
  <c r="Q97" i="13"/>
  <c r="P97" i="13"/>
  <c r="O97" i="13"/>
  <c r="N97" i="13"/>
  <c r="S96" i="13"/>
  <c r="Q96" i="13"/>
  <c r="P96" i="13"/>
  <c r="O96" i="13"/>
  <c r="N96" i="13"/>
  <c r="S95" i="13"/>
  <c r="Q95" i="13"/>
  <c r="P95" i="13"/>
  <c r="O95" i="13"/>
  <c r="N95" i="13"/>
  <c r="S94" i="13"/>
  <c r="Q94" i="13"/>
  <c r="P94" i="13"/>
  <c r="O94" i="13"/>
  <c r="N94" i="13"/>
  <c r="S93" i="13"/>
  <c r="Q93" i="13"/>
  <c r="P93" i="13"/>
  <c r="O93" i="13"/>
  <c r="N93" i="13"/>
  <c r="S92" i="13"/>
  <c r="Q92" i="13"/>
  <c r="P92" i="13"/>
  <c r="O92" i="13"/>
  <c r="N92" i="13"/>
  <c r="S91" i="13"/>
  <c r="Q91" i="13"/>
  <c r="P91" i="13"/>
  <c r="O91" i="13"/>
  <c r="N91" i="13"/>
  <c r="S90" i="13"/>
  <c r="Q90" i="13"/>
  <c r="P90" i="13"/>
  <c r="O90" i="13"/>
  <c r="N90" i="13"/>
  <c r="S89" i="13"/>
  <c r="Q89" i="13"/>
  <c r="P89" i="13"/>
  <c r="O89" i="13"/>
  <c r="N89" i="13"/>
  <c r="S88" i="13"/>
  <c r="Q88" i="13"/>
  <c r="P88" i="13"/>
  <c r="O88" i="13"/>
  <c r="N88" i="13"/>
  <c r="S87" i="13"/>
  <c r="Q87" i="13"/>
  <c r="P87" i="13"/>
  <c r="O87" i="13"/>
  <c r="N87" i="13"/>
  <c r="S86" i="13"/>
  <c r="Q86" i="13"/>
  <c r="P86" i="13"/>
  <c r="O86" i="13"/>
  <c r="N86" i="13"/>
  <c r="S85" i="13"/>
  <c r="Q85" i="13"/>
  <c r="P85" i="13"/>
  <c r="O85" i="13"/>
  <c r="N85" i="13"/>
  <c r="S84" i="13"/>
  <c r="Q84" i="13"/>
  <c r="P84" i="13"/>
  <c r="O84" i="13"/>
  <c r="N84" i="13"/>
  <c r="S83" i="13"/>
  <c r="Q83" i="13"/>
  <c r="P83" i="13"/>
  <c r="O83" i="13"/>
  <c r="N83" i="13"/>
  <c r="S82" i="13"/>
  <c r="Q82" i="13"/>
  <c r="P82" i="13"/>
  <c r="O82" i="13"/>
  <c r="N82" i="13"/>
  <c r="S81" i="13"/>
  <c r="Q81" i="13"/>
  <c r="P81" i="13"/>
  <c r="O81" i="13"/>
  <c r="N81" i="13"/>
  <c r="S80" i="13"/>
  <c r="Q80" i="13"/>
  <c r="P80" i="13"/>
  <c r="O80" i="13"/>
  <c r="N80" i="13"/>
  <c r="S79" i="13"/>
  <c r="Q79" i="13"/>
  <c r="P79" i="13"/>
  <c r="O79" i="13"/>
  <c r="N79" i="13"/>
  <c r="S78" i="13"/>
  <c r="Q78" i="13"/>
  <c r="P78" i="13"/>
  <c r="O78" i="13"/>
  <c r="N78" i="13"/>
  <c r="S77" i="13"/>
  <c r="Q77" i="13"/>
  <c r="P77" i="13"/>
  <c r="O77" i="13"/>
  <c r="N77" i="13"/>
  <c r="S76" i="13"/>
  <c r="Q76" i="13"/>
  <c r="P76" i="13"/>
  <c r="O76" i="13"/>
  <c r="N76" i="13"/>
  <c r="S75" i="13"/>
  <c r="Q75" i="13"/>
  <c r="P75" i="13"/>
  <c r="O75" i="13"/>
  <c r="N75" i="13"/>
  <c r="S74" i="13"/>
  <c r="Q74" i="13"/>
  <c r="P74" i="13"/>
  <c r="O74" i="13"/>
  <c r="N74" i="13"/>
  <c r="S73" i="13"/>
  <c r="Q73" i="13"/>
  <c r="P73" i="13"/>
  <c r="O73" i="13"/>
  <c r="N73" i="13"/>
  <c r="S72" i="13"/>
  <c r="Q72" i="13"/>
  <c r="P72" i="13"/>
  <c r="O72" i="13"/>
  <c r="N72" i="13"/>
  <c r="S71" i="13"/>
  <c r="Q71" i="13"/>
  <c r="P71" i="13"/>
  <c r="O71" i="13"/>
  <c r="N71" i="13"/>
  <c r="S70" i="13"/>
  <c r="Q70" i="13"/>
  <c r="P70" i="13"/>
  <c r="O70" i="13"/>
  <c r="N70" i="13"/>
  <c r="S69" i="13"/>
  <c r="Q69" i="13"/>
  <c r="P69" i="13"/>
  <c r="O69" i="13"/>
  <c r="N69" i="13"/>
  <c r="M66" i="13"/>
  <c r="L66" i="13"/>
  <c r="I66" i="13"/>
  <c r="H66" i="13"/>
  <c r="E66" i="13"/>
  <c r="D66" i="13"/>
  <c r="S64" i="13"/>
  <c r="C66" i="13" s="1"/>
  <c r="G22" i="9" s="1"/>
  <c r="Q64" i="13"/>
  <c r="P64" i="13"/>
  <c r="O64" i="13"/>
  <c r="N64" i="13"/>
  <c r="S63" i="13"/>
  <c r="Q63" i="13"/>
  <c r="P63" i="13"/>
  <c r="O63" i="13"/>
  <c r="N63" i="13"/>
  <c r="S62" i="13"/>
  <c r="Q62" i="13"/>
  <c r="P62" i="13"/>
  <c r="O62" i="13"/>
  <c r="N62" i="13"/>
  <c r="S61" i="13"/>
  <c r="Q61" i="13"/>
  <c r="P61" i="13"/>
  <c r="O61" i="13"/>
  <c r="R61" i="13" s="1"/>
  <c r="N61" i="13"/>
  <c r="S60" i="13"/>
  <c r="Q60" i="13"/>
  <c r="P60" i="13"/>
  <c r="O60" i="13"/>
  <c r="N60" i="13"/>
  <c r="S59" i="13"/>
  <c r="Q59" i="13"/>
  <c r="P59" i="13"/>
  <c r="O59" i="13"/>
  <c r="R59" i="13" s="1"/>
  <c r="N59" i="13"/>
  <c r="S58" i="13"/>
  <c r="Q58" i="13"/>
  <c r="P58" i="13"/>
  <c r="O58" i="13"/>
  <c r="R58" i="13" s="1"/>
  <c r="N58" i="13"/>
  <c r="S57" i="13"/>
  <c r="Q57" i="13"/>
  <c r="P57" i="13"/>
  <c r="O57" i="13"/>
  <c r="R57" i="13" s="1"/>
  <c r="N57" i="13"/>
  <c r="S56" i="13"/>
  <c r="Q56" i="13"/>
  <c r="P56" i="13"/>
  <c r="O56" i="13"/>
  <c r="N56" i="13"/>
  <c r="S55" i="13"/>
  <c r="Q55" i="13"/>
  <c r="P55" i="13"/>
  <c r="O55" i="13"/>
  <c r="N55" i="13"/>
  <c r="S54" i="13"/>
  <c r="Q54" i="13"/>
  <c r="P54" i="13"/>
  <c r="O54" i="13"/>
  <c r="N54" i="13"/>
  <c r="S53" i="13"/>
  <c r="Q53" i="13"/>
  <c r="P53" i="13"/>
  <c r="O53" i="13"/>
  <c r="R53" i="13" s="1"/>
  <c r="N53" i="13"/>
  <c r="S52" i="13"/>
  <c r="Q52" i="13"/>
  <c r="P52" i="13"/>
  <c r="O52" i="13"/>
  <c r="N52" i="13"/>
  <c r="S51" i="13"/>
  <c r="Q51" i="13"/>
  <c r="P51" i="13"/>
  <c r="O51" i="13"/>
  <c r="R51" i="13" s="1"/>
  <c r="N51" i="13"/>
  <c r="S50" i="13"/>
  <c r="Q50" i="13"/>
  <c r="P50" i="13"/>
  <c r="O50" i="13"/>
  <c r="R50" i="13" s="1"/>
  <c r="N50" i="13"/>
  <c r="S49" i="13"/>
  <c r="Q49" i="13"/>
  <c r="P49" i="13"/>
  <c r="O49" i="13"/>
  <c r="R49" i="13" s="1"/>
  <c r="N49" i="13"/>
  <c r="S48" i="13"/>
  <c r="Q48" i="13"/>
  <c r="P48" i="13"/>
  <c r="O48" i="13"/>
  <c r="N48" i="13"/>
  <c r="S47" i="13"/>
  <c r="Q47" i="13"/>
  <c r="P47" i="13"/>
  <c r="O47" i="13"/>
  <c r="N47" i="13"/>
  <c r="S46" i="13"/>
  <c r="Q46" i="13"/>
  <c r="P46" i="13"/>
  <c r="O46" i="13"/>
  <c r="N46" i="13"/>
  <c r="S45" i="13"/>
  <c r="Q45" i="13"/>
  <c r="P45" i="13"/>
  <c r="O45" i="13"/>
  <c r="R45" i="13" s="1"/>
  <c r="N45" i="13"/>
  <c r="S44" i="13"/>
  <c r="Q44" i="13"/>
  <c r="P44" i="13"/>
  <c r="O44" i="13"/>
  <c r="N44" i="13"/>
  <c r="S43" i="13"/>
  <c r="Q43" i="13"/>
  <c r="P43" i="13"/>
  <c r="O43" i="13"/>
  <c r="N43" i="13"/>
  <c r="S42" i="13"/>
  <c r="Q42" i="13"/>
  <c r="P42" i="13"/>
  <c r="O42" i="13"/>
  <c r="R42" i="13" s="1"/>
  <c r="N42" i="13"/>
  <c r="S41" i="13"/>
  <c r="Q41" i="13"/>
  <c r="P41" i="13"/>
  <c r="O41" i="13"/>
  <c r="N41" i="13"/>
  <c r="S40" i="13"/>
  <c r="Q40" i="13"/>
  <c r="P40" i="13"/>
  <c r="O40" i="13"/>
  <c r="N40" i="13"/>
  <c r="R40" i="13" s="1"/>
  <c r="S39" i="13"/>
  <c r="Q39" i="13"/>
  <c r="P39" i="13"/>
  <c r="O39" i="13"/>
  <c r="N39" i="13"/>
  <c r="R39" i="13" s="1"/>
  <c r="S38" i="13"/>
  <c r="Q38" i="13"/>
  <c r="P38" i="13"/>
  <c r="O38" i="13"/>
  <c r="N38" i="13"/>
  <c r="S37" i="13"/>
  <c r="Q37" i="13"/>
  <c r="P37" i="13"/>
  <c r="O37" i="13"/>
  <c r="N37" i="13"/>
  <c r="S36" i="13"/>
  <c r="Q36" i="13"/>
  <c r="P36" i="13"/>
  <c r="O36" i="13"/>
  <c r="N36" i="13"/>
  <c r="R36" i="13" s="1"/>
  <c r="S35" i="13"/>
  <c r="Q35" i="13"/>
  <c r="P35" i="13"/>
  <c r="O35" i="13"/>
  <c r="N35" i="13"/>
  <c r="R35" i="13" s="1"/>
  <c r="S34" i="13"/>
  <c r="Q34" i="13"/>
  <c r="P34" i="13"/>
  <c r="O34" i="13"/>
  <c r="R34" i="13" s="1"/>
  <c r="N34" i="13"/>
  <c r="S33" i="13"/>
  <c r="Q33" i="13"/>
  <c r="P33" i="13"/>
  <c r="O33" i="13"/>
  <c r="R33" i="13" s="1"/>
  <c r="N33" i="13"/>
  <c r="S32" i="13"/>
  <c r="Q32" i="13"/>
  <c r="P32" i="13"/>
  <c r="O32" i="13"/>
  <c r="N32" i="13"/>
  <c r="R32" i="13" s="1"/>
  <c r="S31" i="13"/>
  <c r="Q31" i="13"/>
  <c r="P31" i="13"/>
  <c r="O31" i="13"/>
  <c r="N31" i="13"/>
  <c r="R31" i="13" s="1"/>
  <c r="S30" i="13"/>
  <c r="Q30" i="13"/>
  <c r="P30" i="13"/>
  <c r="O30" i="13"/>
  <c r="N30" i="13"/>
  <c r="S29" i="13"/>
  <c r="Q29" i="13"/>
  <c r="P29" i="13"/>
  <c r="O29" i="13"/>
  <c r="N29" i="13"/>
  <c r="S28" i="13"/>
  <c r="Q28" i="13"/>
  <c r="P28" i="13"/>
  <c r="O28" i="13"/>
  <c r="N28" i="13"/>
  <c r="R28" i="13" s="1"/>
  <c r="S27" i="13"/>
  <c r="Q27" i="13"/>
  <c r="P27" i="13"/>
  <c r="O27" i="13"/>
  <c r="N27" i="13"/>
  <c r="R27" i="13" s="1"/>
  <c r="S26" i="13"/>
  <c r="Q26" i="13"/>
  <c r="P26" i="13"/>
  <c r="O26" i="13"/>
  <c r="N26" i="13"/>
  <c r="S25" i="13"/>
  <c r="Q25" i="13"/>
  <c r="P25" i="13"/>
  <c r="O25" i="13"/>
  <c r="N25" i="13"/>
  <c r="S24" i="13"/>
  <c r="Q24" i="13"/>
  <c r="P24" i="13"/>
  <c r="O24" i="13"/>
  <c r="N24" i="13"/>
  <c r="S23" i="13"/>
  <c r="Q23" i="13"/>
  <c r="P23" i="13"/>
  <c r="O23" i="13"/>
  <c r="N23" i="13"/>
  <c r="S22" i="13"/>
  <c r="Q22" i="13"/>
  <c r="P22" i="13"/>
  <c r="O22" i="13"/>
  <c r="N22" i="13"/>
  <c r="S21" i="13"/>
  <c r="Q21" i="13"/>
  <c r="P21" i="13"/>
  <c r="O21" i="13"/>
  <c r="N21" i="13"/>
  <c r="S20" i="13"/>
  <c r="Q20" i="13"/>
  <c r="P20" i="13"/>
  <c r="O20" i="13"/>
  <c r="N20" i="13"/>
  <c r="S19" i="13"/>
  <c r="Q19" i="13"/>
  <c r="P19" i="13"/>
  <c r="O19" i="13"/>
  <c r="N19" i="13"/>
  <c r="R19" i="13" s="1"/>
  <c r="S18" i="13"/>
  <c r="Q18" i="13"/>
  <c r="P18" i="13"/>
  <c r="O18" i="13"/>
  <c r="N18" i="13"/>
  <c r="S17" i="13"/>
  <c r="Q17" i="13"/>
  <c r="P17" i="13"/>
  <c r="O17" i="13"/>
  <c r="N17" i="13"/>
  <c r="S16" i="13"/>
  <c r="Q16" i="13"/>
  <c r="P16" i="13"/>
  <c r="O16" i="13"/>
  <c r="N16" i="13"/>
  <c r="S15" i="13"/>
  <c r="Q15" i="13"/>
  <c r="P15" i="13"/>
  <c r="O15" i="13"/>
  <c r="N15" i="13"/>
  <c r="S14" i="13"/>
  <c r="Q14" i="13"/>
  <c r="P14" i="13"/>
  <c r="O14" i="13"/>
  <c r="N14" i="13"/>
  <c r="S13" i="13"/>
  <c r="Q13" i="13"/>
  <c r="P13" i="13"/>
  <c r="O13" i="13"/>
  <c r="N13" i="13"/>
  <c r="S12" i="13"/>
  <c r="Q12" i="13"/>
  <c r="P12" i="13"/>
  <c r="O12" i="13"/>
  <c r="N12" i="13"/>
  <c r="S11" i="13"/>
  <c r="Q11" i="13"/>
  <c r="P11" i="13"/>
  <c r="O11" i="13"/>
  <c r="N11" i="13"/>
  <c r="S10" i="13"/>
  <c r="Q10" i="13"/>
  <c r="P10" i="13"/>
  <c r="O10" i="13"/>
  <c r="N10" i="13"/>
  <c r="S9" i="13"/>
  <c r="Q9" i="13"/>
  <c r="P9" i="13"/>
  <c r="O9" i="13"/>
  <c r="N9" i="13"/>
  <c r="S8" i="13"/>
  <c r="Q8" i="13"/>
  <c r="P8" i="13"/>
  <c r="O8" i="13"/>
  <c r="N8" i="13"/>
  <c r="S7" i="13"/>
  <c r="Q7" i="13"/>
  <c r="P7" i="13"/>
  <c r="O7" i="13"/>
  <c r="N7" i="13"/>
  <c r="S6" i="13"/>
  <c r="Q6" i="13"/>
  <c r="P6" i="13"/>
  <c r="O6" i="13"/>
  <c r="N6" i="13"/>
  <c r="S5" i="13"/>
  <c r="Q5" i="13"/>
  <c r="P5" i="13"/>
  <c r="O5" i="13"/>
  <c r="N5" i="13"/>
  <c r="S4" i="13"/>
  <c r="Q4" i="13"/>
  <c r="P4" i="13"/>
  <c r="O4" i="13"/>
  <c r="N4" i="13"/>
  <c r="S3" i="13"/>
  <c r="Q3" i="13"/>
  <c r="P3" i="13"/>
  <c r="O3" i="13"/>
  <c r="N3" i="13"/>
  <c r="R187" i="13" l="1"/>
  <c r="R195" i="13"/>
  <c r="R52" i="13"/>
  <c r="R60" i="13"/>
  <c r="R114" i="13"/>
  <c r="R122" i="13"/>
  <c r="R130" i="13"/>
  <c r="R176" i="13"/>
  <c r="R184" i="13"/>
  <c r="R192" i="13"/>
  <c r="R63" i="13"/>
  <c r="R179" i="13"/>
  <c r="R46" i="13"/>
  <c r="R54" i="13"/>
  <c r="R62" i="13"/>
  <c r="R108" i="13"/>
  <c r="R116" i="13"/>
  <c r="R124" i="13"/>
  <c r="R146" i="13"/>
  <c r="R178" i="13"/>
  <c r="R186" i="13"/>
  <c r="R194" i="13"/>
  <c r="R117" i="13"/>
  <c r="R183" i="13"/>
  <c r="R191" i="13"/>
  <c r="R55" i="13"/>
  <c r="R48" i="13"/>
  <c r="R56" i="13"/>
  <c r="R64" i="13"/>
  <c r="R118" i="13"/>
  <c r="R126" i="13"/>
  <c r="R180" i="13"/>
  <c r="R188" i="13"/>
  <c r="R196" i="13"/>
  <c r="R125" i="13"/>
  <c r="R11" i="13"/>
  <c r="R150" i="13"/>
  <c r="R154" i="13"/>
  <c r="R152" i="13"/>
  <c r="R175" i="13"/>
  <c r="R153" i="13"/>
  <c r="R111" i="13"/>
  <c r="R4" i="13"/>
  <c r="R106" i="13"/>
  <c r="R156" i="13"/>
  <c r="R158" i="13"/>
  <c r="R157" i="13"/>
  <c r="R149" i="13"/>
  <c r="R8" i="13"/>
  <c r="R143" i="13"/>
  <c r="R147" i="13"/>
  <c r="R141" i="13"/>
  <c r="R145" i="13"/>
  <c r="R110" i="13"/>
  <c r="R109" i="13"/>
  <c r="R107" i="13"/>
  <c r="R47" i="13"/>
  <c r="R44" i="13"/>
  <c r="R43" i="13"/>
  <c r="R41" i="13"/>
  <c r="R21" i="13"/>
  <c r="R38" i="13"/>
  <c r="R37" i="13"/>
  <c r="R30" i="13"/>
  <c r="R29" i="13"/>
  <c r="R25" i="13"/>
  <c r="R24" i="13"/>
  <c r="R14" i="13"/>
  <c r="R144" i="13"/>
  <c r="R139" i="13"/>
  <c r="R137" i="13"/>
  <c r="R138" i="13"/>
  <c r="R173" i="13"/>
  <c r="R163" i="13"/>
  <c r="R170" i="13"/>
  <c r="R171" i="13"/>
  <c r="R174" i="13"/>
  <c r="R169" i="13"/>
  <c r="R160" i="13"/>
  <c r="R164" i="13"/>
  <c r="R168" i="13"/>
  <c r="R172" i="13"/>
  <c r="R83" i="13"/>
  <c r="R70" i="13"/>
  <c r="R72" i="13"/>
  <c r="R81" i="13"/>
  <c r="R84" i="13"/>
  <c r="R89" i="13"/>
  <c r="R92" i="13"/>
  <c r="R93" i="13"/>
  <c r="R97" i="13"/>
  <c r="R101" i="13"/>
  <c r="R104" i="13"/>
  <c r="R105" i="13"/>
  <c r="R95" i="13"/>
  <c r="R103" i="13"/>
  <c r="R78" i="13"/>
  <c r="R98" i="13"/>
  <c r="R18" i="13"/>
  <c r="R17" i="13"/>
  <c r="D24" i="9"/>
  <c r="R166" i="13"/>
  <c r="R165" i="13"/>
  <c r="R100" i="13"/>
  <c r="R99" i="13"/>
  <c r="R167" i="13"/>
  <c r="R102" i="13"/>
  <c r="R162" i="13"/>
  <c r="O198" i="13"/>
  <c r="R161" i="13"/>
  <c r="R96" i="13"/>
  <c r="E24" i="9"/>
  <c r="R159" i="13"/>
  <c r="N198" i="13"/>
  <c r="R94" i="13"/>
  <c r="R91" i="13"/>
  <c r="R26" i="13"/>
  <c r="R88" i="13"/>
  <c r="R87" i="13"/>
  <c r="R22" i="13"/>
  <c r="R90" i="13"/>
  <c r="R23" i="13"/>
  <c r="R86" i="13"/>
  <c r="R85" i="13"/>
  <c r="R20" i="13"/>
  <c r="R77" i="13"/>
  <c r="R12" i="13"/>
  <c r="R82" i="13"/>
  <c r="R16" i="13"/>
  <c r="R15" i="13"/>
  <c r="R79" i="13"/>
  <c r="R80" i="13"/>
  <c r="R13" i="13"/>
  <c r="R76" i="13"/>
  <c r="R75" i="13"/>
  <c r="R10" i="13"/>
  <c r="R9" i="13"/>
  <c r="R74" i="13"/>
  <c r="R73" i="13"/>
  <c r="R7" i="13"/>
  <c r="D4" i="10"/>
  <c r="D23" i="9"/>
  <c r="R71" i="13"/>
  <c r="R5" i="13"/>
  <c r="R6" i="13"/>
  <c r="N132" i="13"/>
  <c r="E23" i="9"/>
  <c r="E4" i="10"/>
  <c r="N66" i="13"/>
  <c r="D22" i="9"/>
  <c r="E22" i="9"/>
  <c r="R69" i="13"/>
  <c r="O132" i="13"/>
  <c r="R136" i="13"/>
  <c r="R3" i="13"/>
  <c r="O66" i="13"/>
  <c r="B3" i="10"/>
  <c r="F24" i="9" l="1"/>
  <c r="D25" i="9"/>
  <c r="C4" i="10"/>
  <c r="F4" i="10" s="1"/>
  <c r="F23" i="9"/>
  <c r="F22" i="9"/>
  <c r="E25" i="9"/>
  <c r="D132" i="8"/>
  <c r="E132" i="8"/>
  <c r="H132" i="8"/>
  <c r="I132" i="8"/>
  <c r="L132" i="8"/>
  <c r="M132" i="8"/>
  <c r="F25" i="9" l="1"/>
  <c r="B202" i="2"/>
  <c r="B203" i="2" s="1"/>
  <c r="B204" i="2" s="1"/>
  <c r="B205" i="2" s="1"/>
  <c r="B206" i="2" s="1"/>
  <c r="B207" i="2" s="1"/>
  <c r="B208" i="2" s="1"/>
  <c r="B209" i="2" s="1"/>
  <c r="B210" i="2" s="1"/>
  <c r="B211" i="2" s="1"/>
  <c r="B212" i="2" s="1"/>
  <c r="B213" i="2" s="1"/>
  <c r="B214" i="2" s="1"/>
  <c r="B215" i="2" s="1"/>
  <c r="B216" i="2" s="1"/>
  <c r="B217" i="2" s="1"/>
  <c r="B5" i="2"/>
  <c r="B7" i="2" s="1"/>
  <c r="B9" i="2" s="1"/>
  <c r="B11" i="2" s="1"/>
  <c r="B13" i="2" s="1"/>
  <c r="B15" i="2" s="1"/>
  <c r="B17" i="2" s="1"/>
  <c r="B19" i="2" s="1"/>
  <c r="B21" i="2" s="1"/>
  <c r="B23" i="2" s="1"/>
  <c r="B25" i="2" s="1"/>
  <c r="B27" i="2" s="1"/>
  <c r="B29" i="2" s="1"/>
  <c r="B31" i="2" s="1"/>
  <c r="B33" i="2" s="1"/>
  <c r="B35" i="2" s="1"/>
  <c r="A2" i="11"/>
  <c r="B7" i="10"/>
  <c r="B5" i="10"/>
  <c r="B6" i="10"/>
  <c r="B2" i="10"/>
  <c r="D25" i="11" l="1"/>
  <c r="C25" i="11"/>
  <c r="D17" i="11"/>
  <c r="C17" i="11"/>
  <c r="D13" i="11"/>
  <c r="C13" i="11"/>
  <c r="D9" i="11"/>
  <c r="C9" i="11"/>
  <c r="D5" i="11"/>
  <c r="C5" i="11"/>
  <c r="B24" i="11"/>
  <c r="B23" i="11"/>
  <c r="B22" i="11"/>
  <c r="A22" i="11"/>
  <c r="B16" i="11"/>
  <c r="B15" i="11"/>
  <c r="B14" i="11"/>
  <c r="A14" i="11"/>
  <c r="B12" i="11"/>
  <c r="B11" i="11"/>
  <c r="B10" i="11"/>
  <c r="A10" i="11"/>
  <c r="B8" i="11"/>
  <c r="B7" i="11"/>
  <c r="B6" i="11"/>
  <c r="A6" i="11"/>
  <c r="B4" i="11"/>
  <c r="B3" i="11"/>
  <c r="B2" i="11"/>
  <c r="C12" i="9" l="1"/>
  <c r="C29" i="9" l="1"/>
  <c r="C28" i="9"/>
  <c r="C27" i="9"/>
  <c r="C19" i="9"/>
  <c r="C18" i="9"/>
  <c r="C17" i="9"/>
  <c r="C14" i="9"/>
  <c r="C13" i="9"/>
  <c r="C9" i="9"/>
  <c r="C8" i="9"/>
  <c r="C7" i="9"/>
  <c r="C4" i="9"/>
  <c r="C3" i="9"/>
  <c r="C2" i="9"/>
  <c r="A2" i="10"/>
  <c r="A2" i="9"/>
  <c r="E270" i="2"/>
  <c r="G270" i="2"/>
  <c r="H270" i="2"/>
  <c r="D270" i="2"/>
  <c r="E234" i="2"/>
  <c r="D234" i="2"/>
  <c r="E270" i="3"/>
  <c r="G270" i="3"/>
  <c r="H270" i="3"/>
  <c r="D270" i="3"/>
  <c r="E234" i="3"/>
  <c r="D234" i="3"/>
  <c r="E270" i="4"/>
  <c r="G270" i="4"/>
  <c r="H270" i="4"/>
  <c r="D270" i="4"/>
  <c r="E234" i="4"/>
  <c r="D234" i="4"/>
  <c r="E198" i="4"/>
  <c r="H198" i="4"/>
  <c r="I198" i="4"/>
  <c r="L198" i="4"/>
  <c r="M198" i="4"/>
  <c r="D198" i="4"/>
  <c r="E270" i="5"/>
  <c r="G270" i="5"/>
  <c r="H270" i="5"/>
  <c r="D270" i="5"/>
  <c r="E234" i="5"/>
  <c r="D234" i="5"/>
  <c r="D14" i="9" l="1"/>
  <c r="E14" i="9"/>
  <c r="E234" i="8"/>
  <c r="D234" i="8"/>
  <c r="E270" i="8"/>
  <c r="G270" i="8"/>
  <c r="H270" i="8"/>
  <c r="D270" i="8"/>
  <c r="S196" i="8"/>
  <c r="C198" i="8" s="1"/>
  <c r="G29" i="9" s="1"/>
  <c r="Q196" i="8"/>
  <c r="P196" i="8"/>
  <c r="O196" i="8"/>
  <c r="N196" i="8"/>
  <c r="S195" i="8"/>
  <c r="Q195" i="8"/>
  <c r="P195" i="8"/>
  <c r="O195" i="8"/>
  <c r="N195" i="8"/>
  <c r="S194" i="8"/>
  <c r="Q194" i="8"/>
  <c r="P194" i="8"/>
  <c r="O194" i="8"/>
  <c r="N194" i="8"/>
  <c r="S193" i="8"/>
  <c r="Q193" i="8"/>
  <c r="P193" i="8"/>
  <c r="O193" i="8"/>
  <c r="R193" i="8" s="1"/>
  <c r="N193" i="8"/>
  <c r="S192" i="8"/>
  <c r="Q192" i="8"/>
  <c r="P192" i="8"/>
  <c r="O192" i="8"/>
  <c r="N192" i="8"/>
  <c r="S191" i="8"/>
  <c r="Q191" i="8"/>
  <c r="P191" i="8"/>
  <c r="O191" i="8"/>
  <c r="N191" i="8"/>
  <c r="S190" i="8"/>
  <c r="Q190" i="8"/>
  <c r="P190" i="8"/>
  <c r="O190" i="8"/>
  <c r="N190" i="8"/>
  <c r="S189" i="8"/>
  <c r="Q189" i="8"/>
  <c r="P189" i="8"/>
  <c r="O189" i="8"/>
  <c r="N189" i="8"/>
  <c r="S188" i="8"/>
  <c r="Q188" i="8"/>
  <c r="P188" i="8"/>
  <c r="O188" i="8"/>
  <c r="N188" i="8"/>
  <c r="S187" i="8"/>
  <c r="Q187" i="8"/>
  <c r="P187" i="8"/>
  <c r="O187" i="8"/>
  <c r="N187" i="8"/>
  <c r="S186" i="8"/>
  <c r="Q186" i="8"/>
  <c r="P186" i="8"/>
  <c r="O186" i="8"/>
  <c r="N186" i="8"/>
  <c r="S185" i="8"/>
  <c r="Q185" i="8"/>
  <c r="P185" i="8"/>
  <c r="O185" i="8"/>
  <c r="R185" i="8" s="1"/>
  <c r="N185" i="8"/>
  <c r="S184" i="8"/>
  <c r="Q184" i="8"/>
  <c r="P184" i="8"/>
  <c r="O184" i="8"/>
  <c r="N184" i="8"/>
  <c r="S183" i="8"/>
  <c r="Q183" i="8"/>
  <c r="P183" i="8"/>
  <c r="O183" i="8"/>
  <c r="N183" i="8"/>
  <c r="S182" i="8"/>
  <c r="Q182" i="8"/>
  <c r="P182" i="8"/>
  <c r="O182" i="8"/>
  <c r="N182" i="8"/>
  <c r="S181" i="8"/>
  <c r="Q181" i="8"/>
  <c r="P181" i="8"/>
  <c r="O181" i="8"/>
  <c r="N181" i="8"/>
  <c r="S180" i="8"/>
  <c r="Q180" i="8"/>
  <c r="P180" i="8"/>
  <c r="O180" i="8"/>
  <c r="N180" i="8"/>
  <c r="S179" i="8"/>
  <c r="Q179" i="8"/>
  <c r="P179" i="8"/>
  <c r="O179" i="8"/>
  <c r="N179" i="8"/>
  <c r="S178" i="8"/>
  <c r="Q178" i="8"/>
  <c r="P178" i="8"/>
  <c r="O178" i="8"/>
  <c r="N178" i="8"/>
  <c r="S177" i="8"/>
  <c r="Q177" i="8"/>
  <c r="P177" i="8"/>
  <c r="O177" i="8"/>
  <c r="R177" i="8" s="1"/>
  <c r="N177" i="8"/>
  <c r="S176" i="8"/>
  <c r="Q176" i="8"/>
  <c r="P176" i="8"/>
  <c r="O176" i="8"/>
  <c r="N176" i="8"/>
  <c r="S175" i="8"/>
  <c r="Q175" i="8"/>
  <c r="P175" i="8"/>
  <c r="O175" i="8"/>
  <c r="N175" i="8"/>
  <c r="S174" i="8"/>
  <c r="Q174" i="8"/>
  <c r="P174" i="8"/>
  <c r="O174" i="8"/>
  <c r="N174" i="8"/>
  <c r="S173" i="8"/>
  <c r="Q173" i="8"/>
  <c r="P173" i="8"/>
  <c r="O173" i="8"/>
  <c r="N173" i="8"/>
  <c r="S172" i="8"/>
  <c r="Q172" i="8"/>
  <c r="P172" i="8"/>
  <c r="O172" i="8"/>
  <c r="N172" i="8"/>
  <c r="S171" i="8"/>
  <c r="Q171" i="8"/>
  <c r="P171" i="8"/>
  <c r="O171" i="8"/>
  <c r="N171" i="8"/>
  <c r="S170" i="8"/>
  <c r="Q170" i="8"/>
  <c r="P170" i="8"/>
  <c r="O170" i="8"/>
  <c r="N170" i="8"/>
  <c r="S169" i="8"/>
  <c r="Q169" i="8"/>
  <c r="P169" i="8"/>
  <c r="O169" i="8"/>
  <c r="N169" i="8"/>
  <c r="S168" i="8"/>
  <c r="Q168" i="8"/>
  <c r="P168" i="8"/>
  <c r="O168" i="8"/>
  <c r="N168" i="8"/>
  <c r="S167" i="8"/>
  <c r="Q167" i="8"/>
  <c r="P167" i="8"/>
  <c r="O167" i="8"/>
  <c r="N167" i="8"/>
  <c r="S166" i="8"/>
  <c r="Q166" i="8"/>
  <c r="P166" i="8"/>
  <c r="O166" i="8"/>
  <c r="N166" i="8"/>
  <c r="S165" i="8"/>
  <c r="Q165" i="8"/>
  <c r="P165" i="8"/>
  <c r="O165" i="8"/>
  <c r="N165" i="8"/>
  <c r="S164" i="8"/>
  <c r="Q164" i="8"/>
  <c r="P164" i="8"/>
  <c r="O164" i="8"/>
  <c r="N164" i="8"/>
  <c r="S163" i="8"/>
  <c r="Q163" i="8"/>
  <c r="P163" i="8"/>
  <c r="O163" i="8"/>
  <c r="N163" i="8"/>
  <c r="S162" i="8"/>
  <c r="Q162" i="8"/>
  <c r="P162" i="8"/>
  <c r="O162" i="8"/>
  <c r="N162" i="8"/>
  <c r="S161" i="8"/>
  <c r="Q161" i="8"/>
  <c r="P161" i="8"/>
  <c r="O161" i="8"/>
  <c r="N161" i="8"/>
  <c r="S160" i="8"/>
  <c r="Q160" i="8"/>
  <c r="P160" i="8"/>
  <c r="O160" i="8"/>
  <c r="N160" i="8"/>
  <c r="S159" i="8"/>
  <c r="Q159" i="8"/>
  <c r="P159" i="8"/>
  <c r="O159" i="8"/>
  <c r="N159" i="8"/>
  <c r="S158" i="8"/>
  <c r="Q158" i="8"/>
  <c r="P158" i="8"/>
  <c r="O158" i="8"/>
  <c r="N158" i="8"/>
  <c r="S157" i="8"/>
  <c r="Q157" i="8"/>
  <c r="P157" i="8"/>
  <c r="O157" i="8"/>
  <c r="N157" i="8"/>
  <c r="S156" i="8"/>
  <c r="Q156" i="8"/>
  <c r="P156" i="8"/>
  <c r="O156" i="8"/>
  <c r="N156" i="8"/>
  <c r="S155" i="8"/>
  <c r="Q155" i="8"/>
  <c r="P155" i="8"/>
  <c r="O155" i="8"/>
  <c r="N155" i="8"/>
  <c r="S154" i="8"/>
  <c r="Q154" i="8"/>
  <c r="P154" i="8"/>
  <c r="O154" i="8"/>
  <c r="N154" i="8"/>
  <c r="S153" i="8"/>
  <c r="Q153" i="8"/>
  <c r="P153" i="8"/>
  <c r="O153" i="8"/>
  <c r="N153" i="8"/>
  <c r="S152" i="8"/>
  <c r="Q152" i="8"/>
  <c r="P152" i="8"/>
  <c r="O152" i="8"/>
  <c r="N152" i="8"/>
  <c r="S151" i="8"/>
  <c r="Q151" i="8"/>
  <c r="P151" i="8"/>
  <c r="O151" i="8"/>
  <c r="N151" i="8"/>
  <c r="S150" i="8"/>
  <c r="Q150" i="8"/>
  <c r="P150" i="8"/>
  <c r="O150" i="8"/>
  <c r="N150" i="8"/>
  <c r="S149" i="8"/>
  <c r="Q149" i="8"/>
  <c r="P149" i="8"/>
  <c r="O149" i="8"/>
  <c r="N149" i="8"/>
  <c r="S148" i="8"/>
  <c r="Q148" i="8"/>
  <c r="P148" i="8"/>
  <c r="O148" i="8"/>
  <c r="N148" i="8"/>
  <c r="S147" i="8"/>
  <c r="Q147" i="8"/>
  <c r="P147" i="8"/>
  <c r="O147" i="8"/>
  <c r="N147" i="8"/>
  <c r="S146" i="8"/>
  <c r="Q146" i="8"/>
  <c r="P146" i="8"/>
  <c r="O146" i="8"/>
  <c r="N146" i="8"/>
  <c r="S145" i="8"/>
  <c r="Q145" i="8"/>
  <c r="P145" i="8"/>
  <c r="O145" i="8"/>
  <c r="N145" i="8"/>
  <c r="S144" i="8"/>
  <c r="Q144" i="8"/>
  <c r="P144" i="8"/>
  <c r="O144" i="8"/>
  <c r="N144" i="8"/>
  <c r="S143" i="8"/>
  <c r="Q143" i="8"/>
  <c r="P143" i="8"/>
  <c r="O143" i="8"/>
  <c r="N143" i="8"/>
  <c r="S142" i="8"/>
  <c r="Q142" i="8"/>
  <c r="P142" i="8"/>
  <c r="O142" i="8"/>
  <c r="N142" i="8"/>
  <c r="S141" i="8"/>
  <c r="Q141" i="8"/>
  <c r="P141" i="8"/>
  <c r="O141" i="8"/>
  <c r="N141" i="8"/>
  <c r="S140" i="8"/>
  <c r="Q140" i="8"/>
  <c r="P140" i="8"/>
  <c r="O140" i="8"/>
  <c r="N140" i="8"/>
  <c r="S139" i="8"/>
  <c r="Q139" i="8"/>
  <c r="P139" i="8"/>
  <c r="O139" i="8"/>
  <c r="N139" i="8"/>
  <c r="S138" i="8"/>
  <c r="Q138" i="8"/>
  <c r="P138" i="8"/>
  <c r="O138" i="8"/>
  <c r="N138" i="8"/>
  <c r="S137" i="8"/>
  <c r="Q137" i="8"/>
  <c r="P137" i="8"/>
  <c r="O137" i="8"/>
  <c r="N137" i="8"/>
  <c r="S136" i="8"/>
  <c r="Q136" i="8"/>
  <c r="P136" i="8"/>
  <c r="O136" i="8"/>
  <c r="N136" i="8"/>
  <c r="S135" i="8"/>
  <c r="Q135" i="8"/>
  <c r="P135" i="8"/>
  <c r="O135" i="8"/>
  <c r="N135" i="8"/>
  <c r="S130" i="8"/>
  <c r="C132" i="8" s="1"/>
  <c r="G28" i="9" s="1"/>
  <c r="Q130" i="8"/>
  <c r="P130" i="8"/>
  <c r="O130" i="8"/>
  <c r="N130" i="8"/>
  <c r="S129" i="8"/>
  <c r="Q129" i="8"/>
  <c r="P129" i="8"/>
  <c r="O129" i="8"/>
  <c r="N129" i="8"/>
  <c r="S128" i="8"/>
  <c r="Q128" i="8"/>
  <c r="P128" i="8"/>
  <c r="O128" i="8"/>
  <c r="N128" i="8"/>
  <c r="S127" i="8"/>
  <c r="Q127" i="8"/>
  <c r="P127" i="8"/>
  <c r="O127" i="8"/>
  <c r="N127" i="8"/>
  <c r="S126" i="8"/>
  <c r="Q126" i="8"/>
  <c r="P126" i="8"/>
  <c r="O126" i="8"/>
  <c r="N126" i="8"/>
  <c r="S125" i="8"/>
  <c r="Q125" i="8"/>
  <c r="P125" i="8"/>
  <c r="O125" i="8"/>
  <c r="N125" i="8"/>
  <c r="S124" i="8"/>
  <c r="Q124" i="8"/>
  <c r="P124" i="8"/>
  <c r="O124" i="8"/>
  <c r="N124" i="8"/>
  <c r="S123" i="8"/>
  <c r="Q123" i="8"/>
  <c r="P123" i="8"/>
  <c r="O123" i="8"/>
  <c r="N123" i="8"/>
  <c r="S122" i="8"/>
  <c r="Q122" i="8"/>
  <c r="P122" i="8"/>
  <c r="O122" i="8"/>
  <c r="N122" i="8"/>
  <c r="S121" i="8"/>
  <c r="Q121" i="8"/>
  <c r="P121" i="8"/>
  <c r="O121" i="8"/>
  <c r="N121" i="8"/>
  <c r="S120" i="8"/>
  <c r="Q120" i="8"/>
  <c r="P120" i="8"/>
  <c r="O120" i="8"/>
  <c r="N120" i="8"/>
  <c r="S119" i="8"/>
  <c r="Q119" i="8"/>
  <c r="P119" i="8"/>
  <c r="O119" i="8"/>
  <c r="N119" i="8"/>
  <c r="S118" i="8"/>
  <c r="Q118" i="8"/>
  <c r="P118" i="8"/>
  <c r="O118" i="8"/>
  <c r="N118" i="8"/>
  <c r="S117" i="8"/>
  <c r="Q117" i="8"/>
  <c r="P117" i="8"/>
  <c r="O117" i="8"/>
  <c r="N117" i="8"/>
  <c r="S116" i="8"/>
  <c r="Q116" i="8"/>
  <c r="P116" i="8"/>
  <c r="O116" i="8"/>
  <c r="N116" i="8"/>
  <c r="S115" i="8"/>
  <c r="Q115" i="8"/>
  <c r="P115" i="8"/>
  <c r="O115" i="8"/>
  <c r="N115" i="8"/>
  <c r="S114" i="8"/>
  <c r="Q114" i="8"/>
  <c r="P114" i="8"/>
  <c r="O114" i="8"/>
  <c r="N114" i="8"/>
  <c r="S113" i="8"/>
  <c r="Q113" i="8"/>
  <c r="P113" i="8"/>
  <c r="O113" i="8"/>
  <c r="N113" i="8"/>
  <c r="S112" i="8"/>
  <c r="Q112" i="8"/>
  <c r="P112" i="8"/>
  <c r="O112" i="8"/>
  <c r="N112" i="8"/>
  <c r="S111" i="8"/>
  <c r="Q111" i="8"/>
  <c r="P111" i="8"/>
  <c r="O111" i="8"/>
  <c r="N111" i="8"/>
  <c r="S110" i="8"/>
  <c r="Q110" i="8"/>
  <c r="P110" i="8"/>
  <c r="O110" i="8"/>
  <c r="N110" i="8"/>
  <c r="S109" i="8"/>
  <c r="Q109" i="8"/>
  <c r="P109" i="8"/>
  <c r="O109" i="8"/>
  <c r="N109" i="8"/>
  <c r="S108" i="8"/>
  <c r="Q108" i="8"/>
  <c r="P108" i="8"/>
  <c r="O108" i="8"/>
  <c r="N108" i="8"/>
  <c r="S107" i="8"/>
  <c r="Q107" i="8"/>
  <c r="P107" i="8"/>
  <c r="O107" i="8"/>
  <c r="N107" i="8"/>
  <c r="S106" i="8"/>
  <c r="Q106" i="8"/>
  <c r="P106" i="8"/>
  <c r="O106" i="8"/>
  <c r="N106" i="8"/>
  <c r="S105" i="8"/>
  <c r="Q105" i="8"/>
  <c r="P105" i="8"/>
  <c r="O105" i="8"/>
  <c r="N105" i="8"/>
  <c r="S104" i="8"/>
  <c r="Q104" i="8"/>
  <c r="P104" i="8"/>
  <c r="O104" i="8"/>
  <c r="N104" i="8"/>
  <c r="S103" i="8"/>
  <c r="Q103" i="8"/>
  <c r="P103" i="8"/>
  <c r="O103" i="8"/>
  <c r="N103" i="8"/>
  <c r="S102" i="8"/>
  <c r="Q102" i="8"/>
  <c r="P102" i="8"/>
  <c r="O102" i="8"/>
  <c r="N102" i="8"/>
  <c r="S101" i="8"/>
  <c r="Q101" i="8"/>
  <c r="P101" i="8"/>
  <c r="O101" i="8"/>
  <c r="N101" i="8"/>
  <c r="S100" i="8"/>
  <c r="Q100" i="8"/>
  <c r="P100" i="8"/>
  <c r="O100" i="8"/>
  <c r="N100" i="8"/>
  <c r="S99" i="8"/>
  <c r="Q99" i="8"/>
  <c r="P99" i="8"/>
  <c r="O99" i="8"/>
  <c r="N99" i="8"/>
  <c r="S98" i="8"/>
  <c r="Q98" i="8"/>
  <c r="P98" i="8"/>
  <c r="O98" i="8"/>
  <c r="N98" i="8"/>
  <c r="S97" i="8"/>
  <c r="Q97" i="8"/>
  <c r="P97" i="8"/>
  <c r="O97" i="8"/>
  <c r="N97" i="8"/>
  <c r="S96" i="8"/>
  <c r="Q96" i="8"/>
  <c r="P96" i="8"/>
  <c r="O96" i="8"/>
  <c r="N96" i="8"/>
  <c r="S95" i="8"/>
  <c r="Q95" i="8"/>
  <c r="P95" i="8"/>
  <c r="O95" i="8"/>
  <c r="N95" i="8"/>
  <c r="S94" i="8"/>
  <c r="Q94" i="8"/>
  <c r="P94" i="8"/>
  <c r="O94" i="8"/>
  <c r="N94" i="8"/>
  <c r="S93" i="8"/>
  <c r="Q93" i="8"/>
  <c r="P93" i="8"/>
  <c r="O93" i="8"/>
  <c r="N93" i="8"/>
  <c r="S92" i="8"/>
  <c r="Q92" i="8"/>
  <c r="P92" i="8"/>
  <c r="O92" i="8"/>
  <c r="N92" i="8"/>
  <c r="S91" i="8"/>
  <c r="Q91" i="8"/>
  <c r="P91" i="8"/>
  <c r="O91" i="8"/>
  <c r="N91" i="8"/>
  <c r="S90" i="8"/>
  <c r="Q90" i="8"/>
  <c r="P90" i="8"/>
  <c r="O90" i="8"/>
  <c r="N90" i="8"/>
  <c r="S89" i="8"/>
  <c r="Q89" i="8"/>
  <c r="P89" i="8"/>
  <c r="O89" i="8"/>
  <c r="N89" i="8"/>
  <c r="S88" i="8"/>
  <c r="Q88" i="8"/>
  <c r="P88" i="8"/>
  <c r="O88" i="8"/>
  <c r="N88" i="8"/>
  <c r="S87" i="8"/>
  <c r="Q87" i="8"/>
  <c r="P87" i="8"/>
  <c r="O87" i="8"/>
  <c r="N87" i="8"/>
  <c r="S86" i="8"/>
  <c r="Q86" i="8"/>
  <c r="P86" i="8"/>
  <c r="O86" i="8"/>
  <c r="N86" i="8"/>
  <c r="S85" i="8"/>
  <c r="Q85" i="8"/>
  <c r="P85" i="8"/>
  <c r="O85" i="8"/>
  <c r="N85" i="8"/>
  <c r="S84" i="8"/>
  <c r="Q84" i="8"/>
  <c r="P84" i="8"/>
  <c r="O84" i="8"/>
  <c r="N84" i="8"/>
  <c r="S83" i="8"/>
  <c r="Q83" i="8"/>
  <c r="P83" i="8"/>
  <c r="O83" i="8"/>
  <c r="N83" i="8"/>
  <c r="S82" i="8"/>
  <c r="Q82" i="8"/>
  <c r="P82" i="8"/>
  <c r="O82" i="8"/>
  <c r="N82" i="8"/>
  <c r="S81" i="8"/>
  <c r="Q81" i="8"/>
  <c r="P81" i="8"/>
  <c r="O81" i="8"/>
  <c r="N81" i="8"/>
  <c r="S80" i="8"/>
  <c r="Q80" i="8"/>
  <c r="P80" i="8"/>
  <c r="O80" i="8"/>
  <c r="N80" i="8"/>
  <c r="S79" i="8"/>
  <c r="Q79" i="8"/>
  <c r="P79" i="8"/>
  <c r="O79" i="8"/>
  <c r="N79" i="8"/>
  <c r="S78" i="8"/>
  <c r="Q78" i="8"/>
  <c r="P78" i="8"/>
  <c r="O78" i="8"/>
  <c r="N78" i="8"/>
  <c r="S77" i="8"/>
  <c r="Q77" i="8"/>
  <c r="P77" i="8"/>
  <c r="O77" i="8"/>
  <c r="N77" i="8"/>
  <c r="S76" i="8"/>
  <c r="Q76" i="8"/>
  <c r="P76" i="8"/>
  <c r="O76" i="8"/>
  <c r="N76" i="8"/>
  <c r="S75" i="8"/>
  <c r="Q75" i="8"/>
  <c r="P75" i="8"/>
  <c r="O75" i="8"/>
  <c r="N75" i="8"/>
  <c r="S74" i="8"/>
  <c r="Q74" i="8"/>
  <c r="P74" i="8"/>
  <c r="O74" i="8"/>
  <c r="N74" i="8"/>
  <c r="S73" i="8"/>
  <c r="Q73" i="8"/>
  <c r="P73" i="8"/>
  <c r="O73" i="8"/>
  <c r="N73" i="8"/>
  <c r="S72" i="8"/>
  <c r="Q72" i="8"/>
  <c r="P72" i="8"/>
  <c r="O72" i="8"/>
  <c r="N72" i="8"/>
  <c r="S71" i="8"/>
  <c r="Q71" i="8"/>
  <c r="P71" i="8"/>
  <c r="O71" i="8"/>
  <c r="N71" i="8"/>
  <c r="S70" i="8"/>
  <c r="Q70" i="8"/>
  <c r="P70" i="8"/>
  <c r="O70" i="8"/>
  <c r="N70" i="8"/>
  <c r="S69" i="8"/>
  <c r="Q69" i="8"/>
  <c r="P69" i="8"/>
  <c r="O69" i="8"/>
  <c r="N69" i="8"/>
  <c r="S64" i="8"/>
  <c r="C66" i="8" s="1"/>
  <c r="G27" i="9" s="1"/>
  <c r="Q64" i="8"/>
  <c r="P64" i="8"/>
  <c r="O64" i="8"/>
  <c r="N64" i="8"/>
  <c r="S63" i="8"/>
  <c r="Q63" i="8"/>
  <c r="P63" i="8"/>
  <c r="O63" i="8"/>
  <c r="N63" i="8"/>
  <c r="S62" i="8"/>
  <c r="Q62" i="8"/>
  <c r="P62" i="8"/>
  <c r="O62" i="8"/>
  <c r="N62" i="8"/>
  <c r="S61" i="8"/>
  <c r="Q61" i="8"/>
  <c r="P61" i="8"/>
  <c r="O61" i="8"/>
  <c r="N61" i="8"/>
  <c r="S60" i="8"/>
  <c r="Q60" i="8"/>
  <c r="P60" i="8"/>
  <c r="O60" i="8"/>
  <c r="N60" i="8"/>
  <c r="S59" i="8"/>
  <c r="Q59" i="8"/>
  <c r="P59" i="8"/>
  <c r="O59" i="8"/>
  <c r="R59" i="8" s="1"/>
  <c r="N59" i="8"/>
  <c r="S58" i="8"/>
  <c r="Q58" i="8"/>
  <c r="P58" i="8"/>
  <c r="O58" i="8"/>
  <c r="N58" i="8"/>
  <c r="R58" i="8" s="1"/>
  <c r="S57" i="8"/>
  <c r="Q57" i="8"/>
  <c r="P57" i="8"/>
  <c r="O57" i="8"/>
  <c r="N57" i="8"/>
  <c r="S56" i="8"/>
  <c r="Q56" i="8"/>
  <c r="P56" i="8"/>
  <c r="O56" i="8"/>
  <c r="N56" i="8"/>
  <c r="S55" i="8"/>
  <c r="Q55" i="8"/>
  <c r="P55" i="8"/>
  <c r="O55" i="8"/>
  <c r="N55" i="8"/>
  <c r="S54" i="8"/>
  <c r="Q54" i="8"/>
  <c r="P54" i="8"/>
  <c r="O54" i="8"/>
  <c r="N54" i="8"/>
  <c r="S53" i="8"/>
  <c r="Q53" i="8"/>
  <c r="P53" i="8"/>
  <c r="O53" i="8"/>
  <c r="N53" i="8"/>
  <c r="S52" i="8"/>
  <c r="Q52" i="8"/>
  <c r="P52" i="8"/>
  <c r="O52" i="8"/>
  <c r="N52" i="8"/>
  <c r="S51" i="8"/>
  <c r="Q51" i="8"/>
  <c r="P51" i="8"/>
  <c r="O51" i="8"/>
  <c r="N51" i="8"/>
  <c r="S50" i="8"/>
  <c r="Q50" i="8"/>
  <c r="P50" i="8"/>
  <c r="O50" i="8"/>
  <c r="N50" i="8"/>
  <c r="R50" i="8" s="1"/>
  <c r="S49" i="8"/>
  <c r="Q49" i="8"/>
  <c r="P49" i="8"/>
  <c r="O49" i="8"/>
  <c r="N49" i="8"/>
  <c r="S48" i="8"/>
  <c r="Q48" i="8"/>
  <c r="P48" i="8"/>
  <c r="O48" i="8"/>
  <c r="N48" i="8"/>
  <c r="S47" i="8"/>
  <c r="Q47" i="8"/>
  <c r="P47" i="8"/>
  <c r="O47" i="8"/>
  <c r="N47" i="8"/>
  <c r="S46" i="8"/>
  <c r="Q46" i="8"/>
  <c r="P46" i="8"/>
  <c r="O46" i="8"/>
  <c r="N46" i="8"/>
  <c r="S45" i="8"/>
  <c r="Q45" i="8"/>
  <c r="P45" i="8"/>
  <c r="O45" i="8"/>
  <c r="N45" i="8"/>
  <c r="S44" i="8"/>
  <c r="Q44" i="8"/>
  <c r="P44" i="8"/>
  <c r="O44" i="8"/>
  <c r="N44" i="8"/>
  <c r="S43" i="8"/>
  <c r="Q43" i="8"/>
  <c r="P43" i="8"/>
  <c r="O43" i="8"/>
  <c r="N43" i="8"/>
  <c r="S42" i="8"/>
  <c r="Q42" i="8"/>
  <c r="P42" i="8"/>
  <c r="O42" i="8"/>
  <c r="N42" i="8"/>
  <c r="S41" i="8"/>
  <c r="Q41" i="8"/>
  <c r="P41" i="8"/>
  <c r="O41" i="8"/>
  <c r="N41" i="8"/>
  <c r="S40" i="8"/>
  <c r="Q40" i="8"/>
  <c r="P40" i="8"/>
  <c r="O40" i="8"/>
  <c r="N40" i="8"/>
  <c r="S39" i="8"/>
  <c r="Q39" i="8"/>
  <c r="P39" i="8"/>
  <c r="O39" i="8"/>
  <c r="N39" i="8"/>
  <c r="S38" i="8"/>
  <c r="Q38" i="8"/>
  <c r="P38" i="8"/>
  <c r="O38" i="8"/>
  <c r="N38" i="8"/>
  <c r="S37" i="8"/>
  <c r="Q37" i="8"/>
  <c r="P37" i="8"/>
  <c r="O37" i="8"/>
  <c r="N37" i="8"/>
  <c r="S36" i="8"/>
  <c r="Q36" i="8"/>
  <c r="P36" i="8"/>
  <c r="O36" i="8"/>
  <c r="N36" i="8"/>
  <c r="S35" i="8"/>
  <c r="Q35" i="8"/>
  <c r="P35" i="8"/>
  <c r="O35" i="8"/>
  <c r="N35" i="8"/>
  <c r="S34" i="8"/>
  <c r="Q34" i="8"/>
  <c r="P34" i="8"/>
  <c r="O34" i="8"/>
  <c r="N34" i="8"/>
  <c r="S33" i="8"/>
  <c r="Q33" i="8"/>
  <c r="P33" i="8"/>
  <c r="O33" i="8"/>
  <c r="N33" i="8"/>
  <c r="S32" i="8"/>
  <c r="Q32" i="8"/>
  <c r="P32" i="8"/>
  <c r="O32" i="8"/>
  <c r="N32" i="8"/>
  <c r="S31" i="8"/>
  <c r="Q31" i="8"/>
  <c r="P31" i="8"/>
  <c r="O31" i="8"/>
  <c r="N31" i="8"/>
  <c r="S30" i="8"/>
  <c r="Q30" i="8"/>
  <c r="P30" i="8"/>
  <c r="O30" i="8"/>
  <c r="N30" i="8"/>
  <c r="S29" i="8"/>
  <c r="Q29" i="8"/>
  <c r="P29" i="8"/>
  <c r="O29" i="8"/>
  <c r="N29" i="8"/>
  <c r="S28" i="8"/>
  <c r="Q28" i="8"/>
  <c r="P28" i="8"/>
  <c r="O28" i="8"/>
  <c r="N28" i="8"/>
  <c r="S27" i="8"/>
  <c r="Q27" i="8"/>
  <c r="P27" i="8"/>
  <c r="O27" i="8"/>
  <c r="N27" i="8"/>
  <c r="S26" i="8"/>
  <c r="Q26" i="8"/>
  <c r="P26" i="8"/>
  <c r="O26" i="8"/>
  <c r="N26" i="8"/>
  <c r="S25" i="8"/>
  <c r="Q25" i="8"/>
  <c r="P25" i="8"/>
  <c r="O25" i="8"/>
  <c r="N25" i="8"/>
  <c r="S24" i="8"/>
  <c r="Q24" i="8"/>
  <c r="P24" i="8"/>
  <c r="O24" i="8"/>
  <c r="N24" i="8"/>
  <c r="S23" i="8"/>
  <c r="Q23" i="8"/>
  <c r="P23" i="8"/>
  <c r="O23" i="8"/>
  <c r="N23" i="8"/>
  <c r="S22" i="8"/>
  <c r="Q22" i="8"/>
  <c r="P22" i="8"/>
  <c r="O22" i="8"/>
  <c r="N22" i="8"/>
  <c r="S21" i="8"/>
  <c r="Q21" i="8"/>
  <c r="P21" i="8"/>
  <c r="O21" i="8"/>
  <c r="N21" i="8"/>
  <c r="S20" i="8"/>
  <c r="Q20" i="8"/>
  <c r="P20" i="8"/>
  <c r="O20" i="8"/>
  <c r="N20" i="8"/>
  <c r="S19" i="8"/>
  <c r="Q19" i="8"/>
  <c r="P19" i="8"/>
  <c r="O19" i="8"/>
  <c r="N19" i="8"/>
  <c r="S18" i="8"/>
  <c r="Q18" i="8"/>
  <c r="P18" i="8"/>
  <c r="O18" i="8"/>
  <c r="N18" i="8"/>
  <c r="S17" i="8"/>
  <c r="Q17" i="8"/>
  <c r="P17" i="8"/>
  <c r="O17" i="8"/>
  <c r="N17" i="8"/>
  <c r="S16" i="8"/>
  <c r="Q16" i="8"/>
  <c r="P16" i="8"/>
  <c r="O16" i="8"/>
  <c r="N16" i="8"/>
  <c r="S15" i="8"/>
  <c r="Q15" i="8"/>
  <c r="P15" i="8"/>
  <c r="O15" i="8"/>
  <c r="N15" i="8"/>
  <c r="S14" i="8"/>
  <c r="Q14" i="8"/>
  <c r="P14" i="8"/>
  <c r="O14" i="8"/>
  <c r="N14" i="8"/>
  <c r="S13" i="8"/>
  <c r="Q13" i="8"/>
  <c r="P13" i="8"/>
  <c r="O13" i="8"/>
  <c r="N13" i="8"/>
  <c r="S12" i="8"/>
  <c r="Q12" i="8"/>
  <c r="P12" i="8"/>
  <c r="O12" i="8"/>
  <c r="N12" i="8"/>
  <c r="S11" i="8"/>
  <c r="Q11" i="8"/>
  <c r="P11" i="8"/>
  <c r="O11" i="8"/>
  <c r="N11" i="8"/>
  <c r="S10" i="8"/>
  <c r="Q10" i="8"/>
  <c r="P10" i="8"/>
  <c r="O10" i="8"/>
  <c r="N10" i="8"/>
  <c r="S9" i="8"/>
  <c r="Q9" i="8"/>
  <c r="P9" i="8"/>
  <c r="O9" i="8"/>
  <c r="N9" i="8"/>
  <c r="S8" i="8"/>
  <c r="Q8" i="8"/>
  <c r="P8" i="8"/>
  <c r="O8" i="8"/>
  <c r="N8" i="8"/>
  <c r="S7" i="8"/>
  <c r="Q7" i="8"/>
  <c r="P7" i="8"/>
  <c r="O7" i="8"/>
  <c r="N7" i="8"/>
  <c r="S6" i="8"/>
  <c r="Q6" i="8"/>
  <c r="P6" i="8"/>
  <c r="O6" i="8"/>
  <c r="N6" i="8"/>
  <c r="S5" i="8"/>
  <c r="Q5" i="8"/>
  <c r="P5" i="8"/>
  <c r="O5" i="8"/>
  <c r="N5" i="8"/>
  <c r="S4" i="8"/>
  <c r="Q4" i="8"/>
  <c r="P4" i="8"/>
  <c r="O4" i="8"/>
  <c r="N4" i="8"/>
  <c r="S3" i="8"/>
  <c r="Q3" i="8"/>
  <c r="P3" i="8"/>
  <c r="O3" i="8"/>
  <c r="N3" i="8"/>
  <c r="S196" i="5"/>
  <c r="C198" i="5" s="1"/>
  <c r="G19" i="9" s="1"/>
  <c r="Q196" i="5"/>
  <c r="P196" i="5"/>
  <c r="O196" i="5"/>
  <c r="N196" i="5"/>
  <c r="S195" i="5"/>
  <c r="Q195" i="5"/>
  <c r="P195" i="5"/>
  <c r="O195" i="5"/>
  <c r="N195" i="5"/>
  <c r="S194" i="5"/>
  <c r="Q194" i="5"/>
  <c r="P194" i="5"/>
  <c r="O194" i="5"/>
  <c r="N194" i="5"/>
  <c r="S193" i="5"/>
  <c r="Q193" i="5"/>
  <c r="P193" i="5"/>
  <c r="O193" i="5"/>
  <c r="R193" i="5" s="1"/>
  <c r="N193" i="5"/>
  <c r="S192" i="5"/>
  <c r="Q192" i="5"/>
  <c r="P192" i="5"/>
  <c r="O192" i="5"/>
  <c r="N192" i="5"/>
  <c r="S191" i="5"/>
  <c r="Q191" i="5"/>
  <c r="P191" i="5"/>
  <c r="O191" i="5"/>
  <c r="N191" i="5"/>
  <c r="S190" i="5"/>
  <c r="Q190" i="5"/>
  <c r="P190" i="5"/>
  <c r="O190" i="5"/>
  <c r="N190" i="5"/>
  <c r="S189" i="5"/>
  <c r="Q189" i="5"/>
  <c r="P189" i="5"/>
  <c r="O189" i="5"/>
  <c r="R189" i="5" s="1"/>
  <c r="N189" i="5"/>
  <c r="S188" i="5"/>
  <c r="Q188" i="5"/>
  <c r="P188" i="5"/>
  <c r="O188" i="5"/>
  <c r="N188" i="5"/>
  <c r="S187" i="5"/>
  <c r="Q187" i="5"/>
  <c r="P187" i="5"/>
  <c r="O187" i="5"/>
  <c r="N187" i="5"/>
  <c r="S186" i="5"/>
  <c r="Q186" i="5"/>
  <c r="P186" i="5"/>
  <c r="O186" i="5"/>
  <c r="N186" i="5"/>
  <c r="S185" i="5"/>
  <c r="Q185" i="5"/>
  <c r="P185" i="5"/>
  <c r="O185" i="5"/>
  <c r="R185" i="5" s="1"/>
  <c r="N185" i="5"/>
  <c r="S184" i="5"/>
  <c r="Q184" i="5"/>
  <c r="P184" i="5"/>
  <c r="O184" i="5"/>
  <c r="N184" i="5"/>
  <c r="S183" i="5"/>
  <c r="Q183" i="5"/>
  <c r="P183" i="5"/>
  <c r="O183" i="5"/>
  <c r="N183" i="5"/>
  <c r="S182" i="5"/>
  <c r="Q182" i="5"/>
  <c r="P182" i="5"/>
  <c r="O182" i="5"/>
  <c r="N182" i="5"/>
  <c r="S181" i="5"/>
  <c r="Q181" i="5"/>
  <c r="P181" i="5"/>
  <c r="O181" i="5"/>
  <c r="R181" i="5" s="1"/>
  <c r="N181" i="5"/>
  <c r="S180" i="5"/>
  <c r="Q180" i="5"/>
  <c r="P180" i="5"/>
  <c r="O180" i="5"/>
  <c r="N180" i="5"/>
  <c r="S179" i="5"/>
  <c r="Q179" i="5"/>
  <c r="P179" i="5"/>
  <c r="O179" i="5"/>
  <c r="N179" i="5"/>
  <c r="S178" i="5"/>
  <c r="Q178" i="5"/>
  <c r="P178" i="5"/>
  <c r="O178" i="5"/>
  <c r="N178" i="5"/>
  <c r="S177" i="5"/>
  <c r="Q177" i="5"/>
  <c r="P177" i="5"/>
  <c r="O177" i="5"/>
  <c r="N177" i="5"/>
  <c r="S176" i="5"/>
  <c r="Q176" i="5"/>
  <c r="P176" i="5"/>
  <c r="O176" i="5"/>
  <c r="N176" i="5"/>
  <c r="S175" i="5"/>
  <c r="Q175" i="5"/>
  <c r="P175" i="5"/>
  <c r="O175" i="5"/>
  <c r="N175" i="5"/>
  <c r="S174" i="5"/>
  <c r="Q174" i="5"/>
  <c r="P174" i="5"/>
  <c r="O174" i="5"/>
  <c r="N174" i="5"/>
  <c r="S173" i="5"/>
  <c r="Q173" i="5"/>
  <c r="P173" i="5"/>
  <c r="O173" i="5"/>
  <c r="N173" i="5"/>
  <c r="S172" i="5"/>
  <c r="Q172" i="5"/>
  <c r="P172" i="5"/>
  <c r="O172" i="5"/>
  <c r="N172" i="5"/>
  <c r="S171" i="5"/>
  <c r="Q171" i="5"/>
  <c r="P171" i="5"/>
  <c r="O171" i="5"/>
  <c r="N171" i="5"/>
  <c r="S170" i="5"/>
  <c r="Q170" i="5"/>
  <c r="P170" i="5"/>
  <c r="O170" i="5"/>
  <c r="N170" i="5"/>
  <c r="S169" i="5"/>
  <c r="Q169" i="5"/>
  <c r="P169" i="5"/>
  <c r="O169" i="5"/>
  <c r="N169" i="5"/>
  <c r="S168" i="5"/>
  <c r="Q168" i="5"/>
  <c r="P168" i="5"/>
  <c r="O168" i="5"/>
  <c r="N168" i="5"/>
  <c r="S167" i="5"/>
  <c r="Q167" i="5"/>
  <c r="P167" i="5"/>
  <c r="O167" i="5"/>
  <c r="N167" i="5"/>
  <c r="S166" i="5"/>
  <c r="Q166" i="5"/>
  <c r="P166" i="5"/>
  <c r="O166" i="5"/>
  <c r="N166" i="5"/>
  <c r="S165" i="5"/>
  <c r="Q165" i="5"/>
  <c r="P165" i="5"/>
  <c r="O165" i="5"/>
  <c r="N165" i="5"/>
  <c r="S164" i="5"/>
  <c r="Q164" i="5"/>
  <c r="P164" i="5"/>
  <c r="O164" i="5"/>
  <c r="N164" i="5"/>
  <c r="S163" i="5"/>
  <c r="Q163" i="5"/>
  <c r="P163" i="5"/>
  <c r="O163" i="5"/>
  <c r="N163" i="5"/>
  <c r="S162" i="5"/>
  <c r="Q162" i="5"/>
  <c r="P162" i="5"/>
  <c r="O162" i="5"/>
  <c r="N162" i="5"/>
  <c r="S161" i="5"/>
  <c r="Q161" i="5"/>
  <c r="P161" i="5"/>
  <c r="O161" i="5"/>
  <c r="N161" i="5"/>
  <c r="S160" i="5"/>
  <c r="Q160" i="5"/>
  <c r="P160" i="5"/>
  <c r="O160" i="5"/>
  <c r="N160" i="5"/>
  <c r="S159" i="5"/>
  <c r="Q159" i="5"/>
  <c r="P159" i="5"/>
  <c r="O159" i="5"/>
  <c r="N159" i="5"/>
  <c r="S158" i="5"/>
  <c r="Q158" i="5"/>
  <c r="P158" i="5"/>
  <c r="O158" i="5"/>
  <c r="N158" i="5"/>
  <c r="S157" i="5"/>
  <c r="Q157" i="5"/>
  <c r="P157" i="5"/>
  <c r="O157" i="5"/>
  <c r="N157" i="5"/>
  <c r="S156" i="5"/>
  <c r="Q156" i="5"/>
  <c r="P156" i="5"/>
  <c r="O156" i="5"/>
  <c r="N156" i="5"/>
  <c r="S155" i="5"/>
  <c r="Q155" i="5"/>
  <c r="P155" i="5"/>
  <c r="O155" i="5"/>
  <c r="N155" i="5"/>
  <c r="S154" i="5"/>
  <c r="Q154" i="5"/>
  <c r="P154" i="5"/>
  <c r="O154" i="5"/>
  <c r="N154" i="5"/>
  <c r="S153" i="5"/>
  <c r="Q153" i="5"/>
  <c r="P153" i="5"/>
  <c r="O153" i="5"/>
  <c r="N153" i="5"/>
  <c r="S152" i="5"/>
  <c r="Q152" i="5"/>
  <c r="P152" i="5"/>
  <c r="O152" i="5"/>
  <c r="N152" i="5"/>
  <c r="S151" i="5"/>
  <c r="Q151" i="5"/>
  <c r="P151" i="5"/>
  <c r="O151" i="5"/>
  <c r="N151" i="5"/>
  <c r="S150" i="5"/>
  <c r="Q150" i="5"/>
  <c r="P150" i="5"/>
  <c r="O150" i="5"/>
  <c r="N150" i="5"/>
  <c r="S149" i="5"/>
  <c r="Q149" i="5"/>
  <c r="P149" i="5"/>
  <c r="O149" i="5"/>
  <c r="N149" i="5"/>
  <c r="S148" i="5"/>
  <c r="Q148" i="5"/>
  <c r="P148" i="5"/>
  <c r="O148" i="5"/>
  <c r="N148" i="5"/>
  <c r="S147" i="5"/>
  <c r="Q147" i="5"/>
  <c r="P147" i="5"/>
  <c r="O147" i="5"/>
  <c r="N147" i="5"/>
  <c r="S146" i="5"/>
  <c r="Q146" i="5"/>
  <c r="P146" i="5"/>
  <c r="O146" i="5"/>
  <c r="N146" i="5"/>
  <c r="S145" i="5"/>
  <c r="Q145" i="5"/>
  <c r="P145" i="5"/>
  <c r="O145" i="5"/>
  <c r="N145" i="5"/>
  <c r="S144" i="5"/>
  <c r="Q144" i="5"/>
  <c r="P144" i="5"/>
  <c r="O144" i="5"/>
  <c r="N144" i="5"/>
  <c r="S143" i="5"/>
  <c r="Q143" i="5"/>
  <c r="P143" i="5"/>
  <c r="O143" i="5"/>
  <c r="N143" i="5"/>
  <c r="S142" i="5"/>
  <c r="Q142" i="5"/>
  <c r="P142" i="5"/>
  <c r="O142" i="5"/>
  <c r="N142" i="5"/>
  <c r="S141" i="5"/>
  <c r="Q141" i="5"/>
  <c r="P141" i="5"/>
  <c r="O141" i="5"/>
  <c r="N141" i="5"/>
  <c r="S140" i="5"/>
  <c r="Q140" i="5"/>
  <c r="P140" i="5"/>
  <c r="O140" i="5"/>
  <c r="N140" i="5"/>
  <c r="S139" i="5"/>
  <c r="Q139" i="5"/>
  <c r="P139" i="5"/>
  <c r="O139" i="5"/>
  <c r="N139" i="5"/>
  <c r="S138" i="5"/>
  <c r="Q138" i="5"/>
  <c r="P138" i="5"/>
  <c r="O138" i="5"/>
  <c r="N138" i="5"/>
  <c r="S137" i="5"/>
  <c r="Q137" i="5"/>
  <c r="P137" i="5"/>
  <c r="O137" i="5"/>
  <c r="N137" i="5"/>
  <c r="S136" i="5"/>
  <c r="Q136" i="5"/>
  <c r="P136" i="5"/>
  <c r="O136" i="5"/>
  <c r="N136" i="5"/>
  <c r="S135" i="5"/>
  <c r="Q135" i="5"/>
  <c r="P135" i="5"/>
  <c r="O135" i="5"/>
  <c r="N135" i="5"/>
  <c r="S130" i="5"/>
  <c r="C132" i="5" s="1"/>
  <c r="G18" i="9" s="1"/>
  <c r="Q130" i="5"/>
  <c r="P130" i="5"/>
  <c r="O130" i="5"/>
  <c r="N130" i="5"/>
  <c r="S129" i="5"/>
  <c r="Q129" i="5"/>
  <c r="P129" i="5"/>
  <c r="O129" i="5"/>
  <c r="R129" i="5" s="1"/>
  <c r="N129" i="5"/>
  <c r="S128" i="5"/>
  <c r="Q128" i="5"/>
  <c r="P128" i="5"/>
  <c r="O128" i="5"/>
  <c r="N128" i="5"/>
  <c r="S127" i="5"/>
  <c r="Q127" i="5"/>
  <c r="P127" i="5"/>
  <c r="O127" i="5"/>
  <c r="N127" i="5"/>
  <c r="S126" i="5"/>
  <c r="Q126" i="5"/>
  <c r="P126" i="5"/>
  <c r="O126" i="5"/>
  <c r="N126" i="5"/>
  <c r="S125" i="5"/>
  <c r="Q125" i="5"/>
  <c r="P125" i="5"/>
  <c r="O125" i="5"/>
  <c r="N125" i="5"/>
  <c r="S124" i="5"/>
  <c r="Q124" i="5"/>
  <c r="P124" i="5"/>
  <c r="O124" i="5"/>
  <c r="N124" i="5"/>
  <c r="S123" i="5"/>
  <c r="Q123" i="5"/>
  <c r="P123" i="5"/>
  <c r="O123" i="5"/>
  <c r="N123" i="5"/>
  <c r="S122" i="5"/>
  <c r="Q122" i="5"/>
  <c r="P122" i="5"/>
  <c r="O122" i="5"/>
  <c r="N122" i="5"/>
  <c r="S121" i="5"/>
  <c r="Q121" i="5"/>
  <c r="P121" i="5"/>
  <c r="O121" i="5"/>
  <c r="N121" i="5"/>
  <c r="S120" i="5"/>
  <c r="Q120" i="5"/>
  <c r="P120" i="5"/>
  <c r="O120" i="5"/>
  <c r="N120" i="5"/>
  <c r="S119" i="5"/>
  <c r="Q119" i="5"/>
  <c r="P119" i="5"/>
  <c r="O119" i="5"/>
  <c r="N119" i="5"/>
  <c r="S118" i="5"/>
  <c r="Q118" i="5"/>
  <c r="P118" i="5"/>
  <c r="O118" i="5"/>
  <c r="N118" i="5"/>
  <c r="S117" i="5"/>
  <c r="Q117" i="5"/>
  <c r="P117" i="5"/>
  <c r="O117" i="5"/>
  <c r="N117" i="5"/>
  <c r="S116" i="5"/>
  <c r="Q116" i="5"/>
  <c r="P116" i="5"/>
  <c r="O116" i="5"/>
  <c r="N116" i="5"/>
  <c r="S115" i="5"/>
  <c r="Q115" i="5"/>
  <c r="P115" i="5"/>
  <c r="O115" i="5"/>
  <c r="N115" i="5"/>
  <c r="S114" i="5"/>
  <c r="Q114" i="5"/>
  <c r="P114" i="5"/>
  <c r="O114" i="5"/>
  <c r="N114" i="5"/>
  <c r="S113" i="5"/>
  <c r="Q113" i="5"/>
  <c r="P113" i="5"/>
  <c r="O113" i="5"/>
  <c r="N113" i="5"/>
  <c r="S112" i="5"/>
  <c r="Q112" i="5"/>
  <c r="P112" i="5"/>
  <c r="O112" i="5"/>
  <c r="N112" i="5"/>
  <c r="S111" i="5"/>
  <c r="Q111" i="5"/>
  <c r="P111" i="5"/>
  <c r="O111" i="5"/>
  <c r="N111" i="5"/>
  <c r="S110" i="5"/>
  <c r="Q110" i="5"/>
  <c r="P110" i="5"/>
  <c r="O110" i="5"/>
  <c r="N110" i="5"/>
  <c r="S109" i="5"/>
  <c r="Q109" i="5"/>
  <c r="P109" i="5"/>
  <c r="O109" i="5"/>
  <c r="N109" i="5"/>
  <c r="S108" i="5"/>
  <c r="Q108" i="5"/>
  <c r="P108" i="5"/>
  <c r="O108" i="5"/>
  <c r="N108" i="5"/>
  <c r="S107" i="5"/>
  <c r="Q107" i="5"/>
  <c r="P107" i="5"/>
  <c r="O107" i="5"/>
  <c r="N107" i="5"/>
  <c r="S106" i="5"/>
  <c r="Q106" i="5"/>
  <c r="P106" i="5"/>
  <c r="O106" i="5"/>
  <c r="N106" i="5"/>
  <c r="S105" i="5"/>
  <c r="Q105" i="5"/>
  <c r="P105" i="5"/>
  <c r="O105" i="5"/>
  <c r="N105" i="5"/>
  <c r="S104" i="5"/>
  <c r="Q104" i="5"/>
  <c r="P104" i="5"/>
  <c r="O104" i="5"/>
  <c r="N104" i="5"/>
  <c r="S103" i="5"/>
  <c r="Q103" i="5"/>
  <c r="P103" i="5"/>
  <c r="O103" i="5"/>
  <c r="N103" i="5"/>
  <c r="S102" i="5"/>
  <c r="Q102" i="5"/>
  <c r="P102" i="5"/>
  <c r="O102" i="5"/>
  <c r="N102" i="5"/>
  <c r="S101" i="5"/>
  <c r="Q101" i="5"/>
  <c r="P101" i="5"/>
  <c r="O101" i="5"/>
  <c r="N101" i="5"/>
  <c r="S100" i="5"/>
  <c r="Q100" i="5"/>
  <c r="P100" i="5"/>
  <c r="O100" i="5"/>
  <c r="N100" i="5"/>
  <c r="S99" i="5"/>
  <c r="Q99" i="5"/>
  <c r="P99" i="5"/>
  <c r="O99" i="5"/>
  <c r="N99" i="5"/>
  <c r="S98" i="5"/>
  <c r="Q98" i="5"/>
  <c r="P98" i="5"/>
  <c r="O98" i="5"/>
  <c r="N98" i="5"/>
  <c r="S97" i="5"/>
  <c r="Q97" i="5"/>
  <c r="P97" i="5"/>
  <c r="O97" i="5"/>
  <c r="N97" i="5"/>
  <c r="S96" i="5"/>
  <c r="Q96" i="5"/>
  <c r="P96" i="5"/>
  <c r="O96" i="5"/>
  <c r="N96" i="5"/>
  <c r="S95" i="5"/>
  <c r="Q95" i="5"/>
  <c r="P95" i="5"/>
  <c r="O95" i="5"/>
  <c r="N95" i="5"/>
  <c r="S94" i="5"/>
  <c r="Q94" i="5"/>
  <c r="P94" i="5"/>
  <c r="O94" i="5"/>
  <c r="N94" i="5"/>
  <c r="S93" i="5"/>
  <c r="Q93" i="5"/>
  <c r="P93" i="5"/>
  <c r="O93" i="5"/>
  <c r="N93" i="5"/>
  <c r="S92" i="5"/>
  <c r="Q92" i="5"/>
  <c r="P92" i="5"/>
  <c r="O92" i="5"/>
  <c r="N92" i="5"/>
  <c r="S91" i="5"/>
  <c r="Q91" i="5"/>
  <c r="P91" i="5"/>
  <c r="O91" i="5"/>
  <c r="N91" i="5"/>
  <c r="S90" i="5"/>
  <c r="Q90" i="5"/>
  <c r="P90" i="5"/>
  <c r="O90" i="5"/>
  <c r="N90" i="5"/>
  <c r="S89" i="5"/>
  <c r="Q89" i="5"/>
  <c r="P89" i="5"/>
  <c r="O89" i="5"/>
  <c r="N89" i="5"/>
  <c r="S88" i="5"/>
  <c r="Q88" i="5"/>
  <c r="P88" i="5"/>
  <c r="O88" i="5"/>
  <c r="N88" i="5"/>
  <c r="S87" i="5"/>
  <c r="Q87" i="5"/>
  <c r="P87" i="5"/>
  <c r="O87" i="5"/>
  <c r="N87" i="5"/>
  <c r="S86" i="5"/>
  <c r="Q86" i="5"/>
  <c r="P86" i="5"/>
  <c r="O86" i="5"/>
  <c r="N86" i="5"/>
  <c r="S85" i="5"/>
  <c r="Q85" i="5"/>
  <c r="P85" i="5"/>
  <c r="O85" i="5"/>
  <c r="N85" i="5"/>
  <c r="S84" i="5"/>
  <c r="Q84" i="5"/>
  <c r="P84" i="5"/>
  <c r="O84" i="5"/>
  <c r="N84" i="5"/>
  <c r="S83" i="5"/>
  <c r="Q83" i="5"/>
  <c r="P83" i="5"/>
  <c r="O83" i="5"/>
  <c r="N83" i="5"/>
  <c r="S82" i="5"/>
  <c r="Q82" i="5"/>
  <c r="P82" i="5"/>
  <c r="O82" i="5"/>
  <c r="N82" i="5"/>
  <c r="S81" i="5"/>
  <c r="Q81" i="5"/>
  <c r="P81" i="5"/>
  <c r="O81" i="5"/>
  <c r="N81" i="5"/>
  <c r="S80" i="5"/>
  <c r="Q80" i="5"/>
  <c r="P80" i="5"/>
  <c r="O80" i="5"/>
  <c r="N80" i="5"/>
  <c r="S79" i="5"/>
  <c r="Q79" i="5"/>
  <c r="P79" i="5"/>
  <c r="O79" i="5"/>
  <c r="N79" i="5"/>
  <c r="S78" i="5"/>
  <c r="Q78" i="5"/>
  <c r="P78" i="5"/>
  <c r="O78" i="5"/>
  <c r="N78" i="5"/>
  <c r="S77" i="5"/>
  <c r="Q77" i="5"/>
  <c r="P77" i="5"/>
  <c r="O77" i="5"/>
  <c r="N77" i="5"/>
  <c r="S76" i="5"/>
  <c r="Q76" i="5"/>
  <c r="P76" i="5"/>
  <c r="O76" i="5"/>
  <c r="N76" i="5"/>
  <c r="S75" i="5"/>
  <c r="Q75" i="5"/>
  <c r="P75" i="5"/>
  <c r="O75" i="5"/>
  <c r="N75" i="5"/>
  <c r="S74" i="5"/>
  <c r="Q74" i="5"/>
  <c r="P74" i="5"/>
  <c r="O74" i="5"/>
  <c r="N74" i="5"/>
  <c r="S73" i="5"/>
  <c r="Q73" i="5"/>
  <c r="P73" i="5"/>
  <c r="O73" i="5"/>
  <c r="N73" i="5"/>
  <c r="S72" i="5"/>
  <c r="Q72" i="5"/>
  <c r="P72" i="5"/>
  <c r="O72" i="5"/>
  <c r="N72" i="5"/>
  <c r="S71" i="5"/>
  <c r="Q71" i="5"/>
  <c r="P71" i="5"/>
  <c r="O71" i="5"/>
  <c r="N71" i="5"/>
  <c r="S70" i="5"/>
  <c r="Q70" i="5"/>
  <c r="P70" i="5"/>
  <c r="O70" i="5"/>
  <c r="N70" i="5"/>
  <c r="S69" i="5"/>
  <c r="Q69" i="5"/>
  <c r="P69" i="5"/>
  <c r="O69" i="5"/>
  <c r="N69" i="5"/>
  <c r="S64" i="5"/>
  <c r="C66" i="5" s="1"/>
  <c r="G17" i="9" s="1"/>
  <c r="Q64" i="5"/>
  <c r="P64" i="5"/>
  <c r="O64" i="5"/>
  <c r="N64" i="5"/>
  <c r="S63" i="5"/>
  <c r="Q63" i="5"/>
  <c r="P63" i="5"/>
  <c r="O63" i="5"/>
  <c r="N63" i="5"/>
  <c r="S62" i="5"/>
  <c r="Q62" i="5"/>
  <c r="P62" i="5"/>
  <c r="O62" i="5"/>
  <c r="N62" i="5"/>
  <c r="S61" i="5"/>
  <c r="Q61" i="5"/>
  <c r="P61" i="5"/>
  <c r="O61" i="5"/>
  <c r="R61" i="5" s="1"/>
  <c r="N61" i="5"/>
  <c r="S60" i="5"/>
  <c r="Q60" i="5"/>
  <c r="P60" i="5"/>
  <c r="O60" i="5"/>
  <c r="N60" i="5"/>
  <c r="S59" i="5"/>
  <c r="Q59" i="5"/>
  <c r="P59" i="5"/>
  <c r="O59" i="5"/>
  <c r="N59" i="5"/>
  <c r="S58" i="5"/>
  <c r="Q58" i="5"/>
  <c r="P58" i="5"/>
  <c r="O58" i="5"/>
  <c r="N58" i="5"/>
  <c r="S57" i="5"/>
  <c r="Q57" i="5"/>
  <c r="P57" i="5"/>
  <c r="O57" i="5"/>
  <c r="N57" i="5"/>
  <c r="S56" i="5"/>
  <c r="Q56" i="5"/>
  <c r="P56" i="5"/>
  <c r="O56" i="5"/>
  <c r="N56" i="5"/>
  <c r="S55" i="5"/>
  <c r="Q55" i="5"/>
  <c r="P55" i="5"/>
  <c r="O55" i="5"/>
  <c r="N55" i="5"/>
  <c r="S54" i="5"/>
  <c r="Q54" i="5"/>
  <c r="P54" i="5"/>
  <c r="O54" i="5"/>
  <c r="N54" i="5"/>
  <c r="S53" i="5"/>
  <c r="Q53" i="5"/>
  <c r="P53" i="5"/>
  <c r="O53" i="5"/>
  <c r="R53" i="5" s="1"/>
  <c r="N53" i="5"/>
  <c r="S52" i="5"/>
  <c r="Q52" i="5"/>
  <c r="P52" i="5"/>
  <c r="O52" i="5"/>
  <c r="N52" i="5"/>
  <c r="S51" i="5"/>
  <c r="Q51" i="5"/>
  <c r="P51" i="5"/>
  <c r="O51" i="5"/>
  <c r="N51" i="5"/>
  <c r="S50" i="5"/>
  <c r="Q50" i="5"/>
  <c r="P50" i="5"/>
  <c r="O50" i="5"/>
  <c r="N50" i="5"/>
  <c r="S49" i="5"/>
  <c r="Q49" i="5"/>
  <c r="P49" i="5"/>
  <c r="O49" i="5"/>
  <c r="N49" i="5"/>
  <c r="S48" i="5"/>
  <c r="Q48" i="5"/>
  <c r="P48" i="5"/>
  <c r="O48" i="5"/>
  <c r="N48" i="5"/>
  <c r="S47" i="5"/>
  <c r="Q47" i="5"/>
  <c r="P47" i="5"/>
  <c r="O47" i="5"/>
  <c r="N47" i="5"/>
  <c r="S46" i="5"/>
  <c r="Q46" i="5"/>
  <c r="P46" i="5"/>
  <c r="O46" i="5"/>
  <c r="N46" i="5"/>
  <c r="S45" i="5"/>
  <c r="Q45" i="5"/>
  <c r="P45" i="5"/>
  <c r="O45" i="5"/>
  <c r="N45" i="5"/>
  <c r="S44" i="5"/>
  <c r="Q44" i="5"/>
  <c r="P44" i="5"/>
  <c r="O44" i="5"/>
  <c r="N44" i="5"/>
  <c r="S43" i="5"/>
  <c r="Q43" i="5"/>
  <c r="P43" i="5"/>
  <c r="O43" i="5"/>
  <c r="N43" i="5"/>
  <c r="S42" i="5"/>
  <c r="Q42" i="5"/>
  <c r="P42" i="5"/>
  <c r="O42" i="5"/>
  <c r="N42" i="5"/>
  <c r="S41" i="5"/>
  <c r="Q41" i="5"/>
  <c r="P41" i="5"/>
  <c r="O41" i="5"/>
  <c r="N41" i="5"/>
  <c r="S40" i="5"/>
  <c r="Q40" i="5"/>
  <c r="P40" i="5"/>
  <c r="O40" i="5"/>
  <c r="N40" i="5"/>
  <c r="S39" i="5"/>
  <c r="Q39" i="5"/>
  <c r="P39" i="5"/>
  <c r="O39" i="5"/>
  <c r="N39" i="5"/>
  <c r="S38" i="5"/>
  <c r="Q38" i="5"/>
  <c r="P38" i="5"/>
  <c r="O38" i="5"/>
  <c r="N38" i="5"/>
  <c r="S37" i="5"/>
  <c r="Q37" i="5"/>
  <c r="P37" i="5"/>
  <c r="O37" i="5"/>
  <c r="N37" i="5"/>
  <c r="S36" i="5"/>
  <c r="Q36" i="5"/>
  <c r="P36" i="5"/>
  <c r="O36" i="5"/>
  <c r="N36" i="5"/>
  <c r="S35" i="5"/>
  <c r="Q35" i="5"/>
  <c r="P35" i="5"/>
  <c r="O35" i="5"/>
  <c r="N35" i="5"/>
  <c r="S34" i="5"/>
  <c r="Q34" i="5"/>
  <c r="P34" i="5"/>
  <c r="O34" i="5"/>
  <c r="N34" i="5"/>
  <c r="S33" i="5"/>
  <c r="Q33" i="5"/>
  <c r="P33" i="5"/>
  <c r="O33" i="5"/>
  <c r="N33" i="5"/>
  <c r="S32" i="5"/>
  <c r="Q32" i="5"/>
  <c r="P32" i="5"/>
  <c r="O32" i="5"/>
  <c r="N32" i="5"/>
  <c r="S31" i="5"/>
  <c r="Q31" i="5"/>
  <c r="P31" i="5"/>
  <c r="O31" i="5"/>
  <c r="N31" i="5"/>
  <c r="S30" i="5"/>
  <c r="Q30" i="5"/>
  <c r="P30" i="5"/>
  <c r="O30" i="5"/>
  <c r="N30" i="5"/>
  <c r="S29" i="5"/>
  <c r="Q29" i="5"/>
  <c r="P29" i="5"/>
  <c r="O29" i="5"/>
  <c r="N29" i="5"/>
  <c r="S28" i="5"/>
  <c r="Q28" i="5"/>
  <c r="P28" i="5"/>
  <c r="O28" i="5"/>
  <c r="N28" i="5"/>
  <c r="S27" i="5"/>
  <c r="Q27" i="5"/>
  <c r="P27" i="5"/>
  <c r="O27" i="5"/>
  <c r="N27" i="5"/>
  <c r="S26" i="5"/>
  <c r="Q26" i="5"/>
  <c r="P26" i="5"/>
  <c r="O26" i="5"/>
  <c r="N26" i="5"/>
  <c r="S25" i="5"/>
  <c r="Q25" i="5"/>
  <c r="P25" i="5"/>
  <c r="O25" i="5"/>
  <c r="N25" i="5"/>
  <c r="S24" i="5"/>
  <c r="Q24" i="5"/>
  <c r="P24" i="5"/>
  <c r="O24" i="5"/>
  <c r="N24" i="5"/>
  <c r="S23" i="5"/>
  <c r="Q23" i="5"/>
  <c r="P23" i="5"/>
  <c r="O23" i="5"/>
  <c r="N23" i="5"/>
  <c r="S22" i="5"/>
  <c r="Q22" i="5"/>
  <c r="P22" i="5"/>
  <c r="O22" i="5"/>
  <c r="N22" i="5"/>
  <c r="S21" i="5"/>
  <c r="Q21" i="5"/>
  <c r="P21" i="5"/>
  <c r="O21" i="5"/>
  <c r="N21" i="5"/>
  <c r="S20" i="5"/>
  <c r="Q20" i="5"/>
  <c r="P20" i="5"/>
  <c r="O20" i="5"/>
  <c r="N20" i="5"/>
  <c r="S19" i="5"/>
  <c r="Q19" i="5"/>
  <c r="P19" i="5"/>
  <c r="O19" i="5"/>
  <c r="N19" i="5"/>
  <c r="S18" i="5"/>
  <c r="Q18" i="5"/>
  <c r="P18" i="5"/>
  <c r="O18" i="5"/>
  <c r="N18" i="5"/>
  <c r="S17" i="5"/>
  <c r="Q17" i="5"/>
  <c r="P17" i="5"/>
  <c r="O17" i="5"/>
  <c r="N17" i="5"/>
  <c r="S16" i="5"/>
  <c r="Q16" i="5"/>
  <c r="P16" i="5"/>
  <c r="O16" i="5"/>
  <c r="N16" i="5"/>
  <c r="S15" i="5"/>
  <c r="Q15" i="5"/>
  <c r="P15" i="5"/>
  <c r="O15" i="5"/>
  <c r="N15" i="5"/>
  <c r="S14" i="5"/>
  <c r="Q14" i="5"/>
  <c r="P14" i="5"/>
  <c r="O14" i="5"/>
  <c r="N14" i="5"/>
  <c r="S13" i="5"/>
  <c r="Q13" i="5"/>
  <c r="P13" i="5"/>
  <c r="O13" i="5"/>
  <c r="N13" i="5"/>
  <c r="S12" i="5"/>
  <c r="Q12" i="5"/>
  <c r="P12" i="5"/>
  <c r="O12" i="5"/>
  <c r="N12" i="5"/>
  <c r="S11" i="5"/>
  <c r="Q11" i="5"/>
  <c r="P11" i="5"/>
  <c r="O11" i="5"/>
  <c r="N11" i="5"/>
  <c r="S10" i="5"/>
  <c r="Q10" i="5"/>
  <c r="P10" i="5"/>
  <c r="O10" i="5"/>
  <c r="N10" i="5"/>
  <c r="S9" i="5"/>
  <c r="Q9" i="5"/>
  <c r="P9" i="5"/>
  <c r="O9" i="5"/>
  <c r="N9" i="5"/>
  <c r="S8" i="5"/>
  <c r="Q8" i="5"/>
  <c r="P8" i="5"/>
  <c r="O8" i="5"/>
  <c r="N8" i="5"/>
  <c r="S7" i="5"/>
  <c r="Q7" i="5"/>
  <c r="P7" i="5"/>
  <c r="O7" i="5"/>
  <c r="N7" i="5"/>
  <c r="S6" i="5"/>
  <c r="Q6" i="5"/>
  <c r="P6" i="5"/>
  <c r="O6" i="5"/>
  <c r="N6" i="5"/>
  <c r="S5" i="5"/>
  <c r="Q5" i="5"/>
  <c r="P5" i="5"/>
  <c r="O5" i="5"/>
  <c r="N5" i="5"/>
  <c r="S4" i="5"/>
  <c r="Q4" i="5"/>
  <c r="P4" i="5"/>
  <c r="O4" i="5"/>
  <c r="N4" i="5"/>
  <c r="S3" i="5"/>
  <c r="Q3" i="5"/>
  <c r="P3" i="5"/>
  <c r="O3" i="5"/>
  <c r="N3" i="5"/>
  <c r="S196" i="4"/>
  <c r="C198" i="4" s="1"/>
  <c r="G14" i="9" s="1"/>
  <c r="Q196" i="4"/>
  <c r="P196" i="4"/>
  <c r="O196" i="4"/>
  <c r="N196" i="4"/>
  <c r="S195" i="4"/>
  <c r="Q195" i="4"/>
  <c r="P195" i="4"/>
  <c r="O195" i="4"/>
  <c r="R195" i="4" s="1"/>
  <c r="N195" i="4"/>
  <c r="S194" i="4"/>
  <c r="Q194" i="4"/>
  <c r="P194" i="4"/>
  <c r="O194" i="4"/>
  <c r="N194" i="4"/>
  <c r="S193" i="4"/>
  <c r="Q193" i="4"/>
  <c r="P193" i="4"/>
  <c r="O193" i="4"/>
  <c r="N193" i="4"/>
  <c r="S192" i="4"/>
  <c r="Q192" i="4"/>
  <c r="P192" i="4"/>
  <c r="O192" i="4"/>
  <c r="N192" i="4"/>
  <c r="R192" i="4" s="1"/>
  <c r="S191" i="4"/>
  <c r="Q191" i="4"/>
  <c r="P191" i="4"/>
  <c r="O191" i="4"/>
  <c r="R191" i="4" s="1"/>
  <c r="N191" i="4"/>
  <c r="S190" i="4"/>
  <c r="Q190" i="4"/>
  <c r="P190" i="4"/>
  <c r="O190" i="4"/>
  <c r="N190" i="4"/>
  <c r="S189" i="4"/>
  <c r="Q189" i="4"/>
  <c r="P189" i="4"/>
  <c r="O189" i="4"/>
  <c r="N189" i="4"/>
  <c r="S188" i="4"/>
  <c r="Q188" i="4"/>
  <c r="P188" i="4"/>
  <c r="O188" i="4"/>
  <c r="N188" i="4"/>
  <c r="S187" i="4"/>
  <c r="Q187" i="4"/>
  <c r="P187" i="4"/>
  <c r="O187" i="4"/>
  <c r="R187" i="4" s="1"/>
  <c r="N187" i="4"/>
  <c r="S186" i="4"/>
  <c r="Q186" i="4"/>
  <c r="P186" i="4"/>
  <c r="O186" i="4"/>
  <c r="N186" i="4"/>
  <c r="S185" i="4"/>
  <c r="Q185" i="4"/>
  <c r="P185" i="4"/>
  <c r="O185" i="4"/>
  <c r="N185" i="4"/>
  <c r="S184" i="4"/>
  <c r="Q184" i="4"/>
  <c r="P184" i="4"/>
  <c r="O184" i="4"/>
  <c r="N184" i="4"/>
  <c r="R184" i="4" s="1"/>
  <c r="S183" i="4"/>
  <c r="Q183" i="4"/>
  <c r="P183" i="4"/>
  <c r="O183" i="4"/>
  <c r="R183" i="4" s="1"/>
  <c r="N183" i="4"/>
  <c r="S182" i="4"/>
  <c r="Q182" i="4"/>
  <c r="P182" i="4"/>
  <c r="O182" i="4"/>
  <c r="N182" i="4"/>
  <c r="S181" i="4"/>
  <c r="Q181" i="4"/>
  <c r="P181" i="4"/>
  <c r="O181" i="4"/>
  <c r="N181" i="4"/>
  <c r="S180" i="4"/>
  <c r="Q180" i="4"/>
  <c r="P180" i="4"/>
  <c r="O180" i="4"/>
  <c r="N180" i="4"/>
  <c r="S179" i="4"/>
  <c r="Q179" i="4"/>
  <c r="P179" i="4"/>
  <c r="O179" i="4"/>
  <c r="R179" i="4" s="1"/>
  <c r="N179" i="4"/>
  <c r="S178" i="4"/>
  <c r="Q178" i="4"/>
  <c r="P178" i="4"/>
  <c r="O178" i="4"/>
  <c r="N178" i="4"/>
  <c r="S177" i="4"/>
  <c r="Q177" i="4"/>
  <c r="P177" i="4"/>
  <c r="O177" i="4"/>
  <c r="N177" i="4"/>
  <c r="S176" i="4"/>
  <c r="Q176" i="4"/>
  <c r="P176" i="4"/>
  <c r="O176" i="4"/>
  <c r="N176" i="4"/>
  <c r="R176" i="4" s="1"/>
  <c r="S175" i="4"/>
  <c r="Q175" i="4"/>
  <c r="P175" i="4"/>
  <c r="O175" i="4"/>
  <c r="R175" i="4" s="1"/>
  <c r="N175" i="4"/>
  <c r="S174" i="4"/>
  <c r="Q174" i="4"/>
  <c r="P174" i="4"/>
  <c r="O174" i="4"/>
  <c r="N174" i="4"/>
  <c r="S173" i="4"/>
  <c r="Q173" i="4"/>
  <c r="P173" i="4"/>
  <c r="O173" i="4"/>
  <c r="R173" i="4" s="1"/>
  <c r="N173" i="4"/>
  <c r="S172" i="4"/>
  <c r="Q172" i="4"/>
  <c r="P172" i="4"/>
  <c r="O172" i="4"/>
  <c r="N172" i="4"/>
  <c r="S171" i="4"/>
  <c r="Q171" i="4"/>
  <c r="P171" i="4"/>
  <c r="O171" i="4"/>
  <c r="R171" i="4" s="1"/>
  <c r="N171" i="4"/>
  <c r="S170" i="4"/>
  <c r="Q170" i="4"/>
  <c r="P170" i="4"/>
  <c r="O170" i="4"/>
  <c r="N170" i="4"/>
  <c r="S169" i="4"/>
  <c r="Q169" i="4"/>
  <c r="P169" i="4"/>
  <c r="O169" i="4"/>
  <c r="N169" i="4"/>
  <c r="S168" i="4"/>
  <c r="Q168" i="4"/>
  <c r="P168" i="4"/>
  <c r="O168" i="4"/>
  <c r="N168" i="4"/>
  <c r="R168" i="4" s="1"/>
  <c r="S167" i="4"/>
  <c r="Q167" i="4"/>
  <c r="P167" i="4"/>
  <c r="O167" i="4"/>
  <c r="R167" i="4" s="1"/>
  <c r="N167" i="4"/>
  <c r="S166" i="4"/>
  <c r="Q166" i="4"/>
  <c r="P166" i="4"/>
  <c r="O166" i="4"/>
  <c r="N166" i="4"/>
  <c r="S165" i="4"/>
  <c r="Q165" i="4"/>
  <c r="P165" i="4"/>
  <c r="O165" i="4"/>
  <c r="R165" i="4" s="1"/>
  <c r="N165" i="4"/>
  <c r="S164" i="4"/>
  <c r="Q164" i="4"/>
  <c r="P164" i="4"/>
  <c r="O164" i="4"/>
  <c r="N164" i="4"/>
  <c r="S163" i="4"/>
  <c r="Q163" i="4"/>
  <c r="P163" i="4"/>
  <c r="O163" i="4"/>
  <c r="R163" i="4" s="1"/>
  <c r="N163" i="4"/>
  <c r="S162" i="4"/>
  <c r="Q162" i="4"/>
  <c r="P162" i="4"/>
  <c r="O162" i="4"/>
  <c r="N162" i="4"/>
  <c r="S161" i="4"/>
  <c r="Q161" i="4"/>
  <c r="P161" i="4"/>
  <c r="O161" i="4"/>
  <c r="N161" i="4"/>
  <c r="S160" i="4"/>
  <c r="Q160" i="4"/>
  <c r="P160" i="4"/>
  <c r="O160" i="4"/>
  <c r="N160" i="4"/>
  <c r="R160" i="4" s="1"/>
  <c r="S159" i="4"/>
  <c r="Q159" i="4"/>
  <c r="P159" i="4"/>
  <c r="O159" i="4"/>
  <c r="R159" i="4" s="1"/>
  <c r="N159" i="4"/>
  <c r="S158" i="4"/>
  <c r="Q158" i="4"/>
  <c r="P158" i="4"/>
  <c r="O158" i="4"/>
  <c r="N158" i="4"/>
  <c r="S157" i="4"/>
  <c r="Q157" i="4"/>
  <c r="P157" i="4"/>
  <c r="O157" i="4"/>
  <c r="R157" i="4" s="1"/>
  <c r="N157" i="4"/>
  <c r="S156" i="4"/>
  <c r="Q156" i="4"/>
  <c r="P156" i="4"/>
  <c r="O156" i="4"/>
  <c r="N156" i="4"/>
  <c r="S155" i="4"/>
  <c r="Q155" i="4"/>
  <c r="P155" i="4"/>
  <c r="O155" i="4"/>
  <c r="R155" i="4" s="1"/>
  <c r="N155" i="4"/>
  <c r="S154" i="4"/>
  <c r="Q154" i="4"/>
  <c r="P154" i="4"/>
  <c r="O154" i="4"/>
  <c r="N154" i="4"/>
  <c r="S153" i="4"/>
  <c r="Q153" i="4"/>
  <c r="P153" i="4"/>
  <c r="O153" i="4"/>
  <c r="N153" i="4"/>
  <c r="S152" i="4"/>
  <c r="Q152" i="4"/>
  <c r="P152" i="4"/>
  <c r="O152" i="4"/>
  <c r="N152" i="4"/>
  <c r="R152" i="4" s="1"/>
  <c r="S151" i="4"/>
  <c r="Q151" i="4"/>
  <c r="P151" i="4"/>
  <c r="O151" i="4"/>
  <c r="R151" i="4" s="1"/>
  <c r="N151" i="4"/>
  <c r="S150" i="4"/>
  <c r="Q150" i="4"/>
  <c r="P150" i="4"/>
  <c r="O150" i="4"/>
  <c r="N150" i="4"/>
  <c r="S149" i="4"/>
  <c r="Q149" i="4"/>
  <c r="P149" i="4"/>
  <c r="O149" i="4"/>
  <c r="R149" i="4" s="1"/>
  <c r="N149" i="4"/>
  <c r="S148" i="4"/>
  <c r="Q148" i="4"/>
  <c r="P148" i="4"/>
  <c r="O148" i="4"/>
  <c r="N148" i="4"/>
  <c r="S147" i="4"/>
  <c r="Q147" i="4"/>
  <c r="P147" i="4"/>
  <c r="O147" i="4"/>
  <c r="R147" i="4" s="1"/>
  <c r="N147" i="4"/>
  <c r="S146" i="4"/>
  <c r="Q146" i="4"/>
  <c r="P146" i="4"/>
  <c r="O146" i="4"/>
  <c r="N146" i="4"/>
  <c r="S145" i="4"/>
  <c r="Q145" i="4"/>
  <c r="P145" i="4"/>
  <c r="O145" i="4"/>
  <c r="N145" i="4"/>
  <c r="S144" i="4"/>
  <c r="Q144" i="4"/>
  <c r="P144" i="4"/>
  <c r="O144" i="4"/>
  <c r="N144" i="4"/>
  <c r="R144" i="4" s="1"/>
  <c r="S143" i="4"/>
  <c r="Q143" i="4"/>
  <c r="P143" i="4"/>
  <c r="O143" i="4"/>
  <c r="R143" i="4" s="1"/>
  <c r="N143" i="4"/>
  <c r="S142" i="4"/>
  <c r="Q142" i="4"/>
  <c r="P142" i="4"/>
  <c r="O142" i="4"/>
  <c r="N142" i="4"/>
  <c r="S141" i="4"/>
  <c r="Q141" i="4"/>
  <c r="P141" i="4"/>
  <c r="O141" i="4"/>
  <c r="R141" i="4" s="1"/>
  <c r="N141" i="4"/>
  <c r="S140" i="4"/>
  <c r="Q140" i="4"/>
  <c r="P140" i="4"/>
  <c r="O140" i="4"/>
  <c r="N140" i="4"/>
  <c r="S139" i="4"/>
  <c r="Q139" i="4"/>
  <c r="P139" i="4"/>
  <c r="O139" i="4"/>
  <c r="N139" i="4"/>
  <c r="S138" i="4"/>
  <c r="Q138" i="4"/>
  <c r="P138" i="4"/>
  <c r="O138" i="4"/>
  <c r="N138" i="4"/>
  <c r="S137" i="4"/>
  <c r="Q137" i="4"/>
  <c r="P137" i="4"/>
  <c r="O137" i="4"/>
  <c r="N137" i="4"/>
  <c r="S136" i="4"/>
  <c r="Q136" i="4"/>
  <c r="P136" i="4"/>
  <c r="O136" i="4"/>
  <c r="N136" i="4"/>
  <c r="R136" i="4" s="1"/>
  <c r="S135" i="4"/>
  <c r="Q135" i="4"/>
  <c r="P135" i="4"/>
  <c r="O135" i="4"/>
  <c r="N135" i="4"/>
  <c r="S130" i="4"/>
  <c r="C132" i="4" s="1"/>
  <c r="G13" i="9" s="1"/>
  <c r="Q130" i="4"/>
  <c r="P130" i="4"/>
  <c r="O130" i="4"/>
  <c r="N130" i="4"/>
  <c r="R130" i="4" s="1"/>
  <c r="S129" i="4"/>
  <c r="Q129" i="4"/>
  <c r="P129" i="4"/>
  <c r="O129" i="4"/>
  <c r="R129" i="4" s="1"/>
  <c r="N129" i="4"/>
  <c r="S128" i="4"/>
  <c r="Q128" i="4"/>
  <c r="P128" i="4"/>
  <c r="O128" i="4"/>
  <c r="N128" i="4"/>
  <c r="S127" i="4"/>
  <c r="Q127" i="4"/>
  <c r="P127" i="4"/>
  <c r="O127" i="4"/>
  <c r="R127" i="4" s="1"/>
  <c r="N127" i="4"/>
  <c r="S126" i="4"/>
  <c r="Q126" i="4"/>
  <c r="P126" i="4"/>
  <c r="O126" i="4"/>
  <c r="N126" i="4"/>
  <c r="R126" i="4" s="1"/>
  <c r="S125" i="4"/>
  <c r="Q125" i="4"/>
  <c r="P125" i="4"/>
  <c r="O125" i="4"/>
  <c r="N125" i="4"/>
  <c r="S124" i="4"/>
  <c r="Q124" i="4"/>
  <c r="P124" i="4"/>
  <c r="O124" i="4"/>
  <c r="N124" i="4"/>
  <c r="R124" i="4" s="1"/>
  <c r="S123" i="4"/>
  <c r="Q123" i="4"/>
  <c r="P123" i="4"/>
  <c r="O123" i="4"/>
  <c r="R123" i="4" s="1"/>
  <c r="N123" i="4"/>
  <c r="S122" i="4"/>
  <c r="Q122" i="4"/>
  <c r="P122" i="4"/>
  <c r="O122" i="4"/>
  <c r="N122" i="4"/>
  <c r="R122" i="4" s="1"/>
  <c r="S121" i="4"/>
  <c r="Q121" i="4"/>
  <c r="P121" i="4"/>
  <c r="O121" i="4"/>
  <c r="N121" i="4"/>
  <c r="S120" i="4"/>
  <c r="Q120" i="4"/>
  <c r="P120" i="4"/>
  <c r="O120" i="4"/>
  <c r="N120" i="4"/>
  <c r="S119" i="4"/>
  <c r="Q119" i="4"/>
  <c r="P119" i="4"/>
  <c r="O119" i="4"/>
  <c r="R119" i="4" s="1"/>
  <c r="N119" i="4"/>
  <c r="S118" i="4"/>
  <c r="Q118" i="4"/>
  <c r="P118" i="4"/>
  <c r="O118" i="4"/>
  <c r="N118" i="4"/>
  <c r="R118" i="4" s="1"/>
  <c r="S117" i="4"/>
  <c r="Q117" i="4"/>
  <c r="P117" i="4"/>
  <c r="O117" i="4"/>
  <c r="N117" i="4"/>
  <c r="S116" i="4"/>
  <c r="Q116" i="4"/>
  <c r="P116" i="4"/>
  <c r="O116" i="4"/>
  <c r="N116" i="4"/>
  <c r="R116" i="4" s="1"/>
  <c r="S115" i="4"/>
  <c r="Q115" i="4"/>
  <c r="P115" i="4"/>
  <c r="O115" i="4"/>
  <c r="R115" i="4" s="1"/>
  <c r="N115" i="4"/>
  <c r="S114" i="4"/>
  <c r="Q114" i="4"/>
  <c r="P114" i="4"/>
  <c r="O114" i="4"/>
  <c r="N114" i="4"/>
  <c r="R114" i="4" s="1"/>
  <c r="S113" i="4"/>
  <c r="Q113" i="4"/>
  <c r="P113" i="4"/>
  <c r="O113" i="4"/>
  <c r="N113" i="4"/>
  <c r="S112" i="4"/>
  <c r="Q112" i="4"/>
  <c r="P112" i="4"/>
  <c r="O112" i="4"/>
  <c r="N112" i="4"/>
  <c r="S111" i="4"/>
  <c r="Q111" i="4"/>
  <c r="P111" i="4"/>
  <c r="O111" i="4"/>
  <c r="N111" i="4"/>
  <c r="S110" i="4"/>
  <c r="Q110" i="4"/>
  <c r="P110" i="4"/>
  <c r="O110" i="4"/>
  <c r="N110" i="4"/>
  <c r="S109" i="4"/>
  <c r="Q109" i="4"/>
  <c r="P109" i="4"/>
  <c r="O109" i="4"/>
  <c r="N109" i="4"/>
  <c r="S108" i="4"/>
  <c r="Q108" i="4"/>
  <c r="P108" i="4"/>
  <c r="O108" i="4"/>
  <c r="N108" i="4"/>
  <c r="S107" i="4"/>
  <c r="Q107" i="4"/>
  <c r="P107" i="4"/>
  <c r="O107" i="4"/>
  <c r="N107" i="4"/>
  <c r="S106" i="4"/>
  <c r="Q106" i="4"/>
  <c r="P106" i="4"/>
  <c r="O106" i="4"/>
  <c r="N106" i="4"/>
  <c r="S105" i="4"/>
  <c r="Q105" i="4"/>
  <c r="P105" i="4"/>
  <c r="O105" i="4"/>
  <c r="N105" i="4"/>
  <c r="S104" i="4"/>
  <c r="Q104" i="4"/>
  <c r="P104" i="4"/>
  <c r="O104" i="4"/>
  <c r="N104" i="4"/>
  <c r="S103" i="4"/>
  <c r="Q103" i="4"/>
  <c r="P103" i="4"/>
  <c r="O103" i="4"/>
  <c r="N103" i="4"/>
  <c r="S102" i="4"/>
  <c r="Q102" i="4"/>
  <c r="P102" i="4"/>
  <c r="O102" i="4"/>
  <c r="N102" i="4"/>
  <c r="S101" i="4"/>
  <c r="Q101" i="4"/>
  <c r="P101" i="4"/>
  <c r="O101" i="4"/>
  <c r="N101" i="4"/>
  <c r="S100" i="4"/>
  <c r="Q100" i="4"/>
  <c r="P100" i="4"/>
  <c r="O100" i="4"/>
  <c r="N100" i="4"/>
  <c r="S99" i="4"/>
  <c r="Q99" i="4"/>
  <c r="P99" i="4"/>
  <c r="O99" i="4"/>
  <c r="N99" i="4"/>
  <c r="S98" i="4"/>
  <c r="Q98" i="4"/>
  <c r="P98" i="4"/>
  <c r="O98" i="4"/>
  <c r="N98" i="4"/>
  <c r="S97" i="4"/>
  <c r="Q97" i="4"/>
  <c r="P97" i="4"/>
  <c r="O97" i="4"/>
  <c r="N97" i="4"/>
  <c r="S96" i="4"/>
  <c r="Q96" i="4"/>
  <c r="P96" i="4"/>
  <c r="O96" i="4"/>
  <c r="N96" i="4"/>
  <c r="S95" i="4"/>
  <c r="Q95" i="4"/>
  <c r="P95" i="4"/>
  <c r="O95" i="4"/>
  <c r="N95" i="4"/>
  <c r="S94" i="4"/>
  <c r="Q94" i="4"/>
  <c r="P94" i="4"/>
  <c r="O94" i="4"/>
  <c r="N94" i="4"/>
  <c r="S93" i="4"/>
  <c r="Q93" i="4"/>
  <c r="P93" i="4"/>
  <c r="O93" i="4"/>
  <c r="N93" i="4"/>
  <c r="S92" i="4"/>
  <c r="Q92" i="4"/>
  <c r="P92" i="4"/>
  <c r="O92" i="4"/>
  <c r="N92" i="4"/>
  <c r="S91" i="4"/>
  <c r="Q91" i="4"/>
  <c r="P91" i="4"/>
  <c r="O91" i="4"/>
  <c r="N91" i="4"/>
  <c r="S90" i="4"/>
  <c r="Q90" i="4"/>
  <c r="P90" i="4"/>
  <c r="O90" i="4"/>
  <c r="N90" i="4"/>
  <c r="S89" i="4"/>
  <c r="Q89" i="4"/>
  <c r="P89" i="4"/>
  <c r="O89" i="4"/>
  <c r="N89" i="4"/>
  <c r="S88" i="4"/>
  <c r="Q88" i="4"/>
  <c r="P88" i="4"/>
  <c r="O88" i="4"/>
  <c r="N88" i="4"/>
  <c r="S87" i="4"/>
  <c r="Q87" i="4"/>
  <c r="P87" i="4"/>
  <c r="O87" i="4"/>
  <c r="N87" i="4"/>
  <c r="S86" i="4"/>
  <c r="Q86" i="4"/>
  <c r="P86" i="4"/>
  <c r="O86" i="4"/>
  <c r="N86" i="4"/>
  <c r="S85" i="4"/>
  <c r="Q85" i="4"/>
  <c r="P85" i="4"/>
  <c r="O85" i="4"/>
  <c r="N85" i="4"/>
  <c r="S84" i="4"/>
  <c r="Q84" i="4"/>
  <c r="P84" i="4"/>
  <c r="O84" i="4"/>
  <c r="N84" i="4"/>
  <c r="S83" i="4"/>
  <c r="Q83" i="4"/>
  <c r="P83" i="4"/>
  <c r="O83" i="4"/>
  <c r="N83" i="4"/>
  <c r="S82" i="4"/>
  <c r="Q82" i="4"/>
  <c r="P82" i="4"/>
  <c r="O82" i="4"/>
  <c r="N82" i="4"/>
  <c r="S81" i="4"/>
  <c r="Q81" i="4"/>
  <c r="P81" i="4"/>
  <c r="O81" i="4"/>
  <c r="N81" i="4"/>
  <c r="S80" i="4"/>
  <c r="Q80" i="4"/>
  <c r="P80" i="4"/>
  <c r="O80" i="4"/>
  <c r="N80" i="4"/>
  <c r="S79" i="4"/>
  <c r="Q79" i="4"/>
  <c r="P79" i="4"/>
  <c r="O79" i="4"/>
  <c r="N79" i="4"/>
  <c r="S78" i="4"/>
  <c r="Q78" i="4"/>
  <c r="P78" i="4"/>
  <c r="O78" i="4"/>
  <c r="N78" i="4"/>
  <c r="S77" i="4"/>
  <c r="Q77" i="4"/>
  <c r="P77" i="4"/>
  <c r="O77" i="4"/>
  <c r="N77" i="4"/>
  <c r="S76" i="4"/>
  <c r="Q76" i="4"/>
  <c r="P76" i="4"/>
  <c r="O76" i="4"/>
  <c r="N76" i="4"/>
  <c r="S75" i="4"/>
  <c r="Q75" i="4"/>
  <c r="P75" i="4"/>
  <c r="O75" i="4"/>
  <c r="N75" i="4"/>
  <c r="S74" i="4"/>
  <c r="Q74" i="4"/>
  <c r="P74" i="4"/>
  <c r="O74" i="4"/>
  <c r="N74" i="4"/>
  <c r="S73" i="4"/>
  <c r="Q73" i="4"/>
  <c r="P73" i="4"/>
  <c r="O73" i="4"/>
  <c r="N73" i="4"/>
  <c r="S72" i="4"/>
  <c r="Q72" i="4"/>
  <c r="P72" i="4"/>
  <c r="O72" i="4"/>
  <c r="N72" i="4"/>
  <c r="S71" i="4"/>
  <c r="Q71" i="4"/>
  <c r="P71" i="4"/>
  <c r="O71" i="4"/>
  <c r="N71" i="4"/>
  <c r="S70" i="4"/>
  <c r="Q70" i="4"/>
  <c r="P70" i="4"/>
  <c r="O70" i="4"/>
  <c r="N70" i="4"/>
  <c r="S69" i="4"/>
  <c r="Q69" i="4"/>
  <c r="P69" i="4"/>
  <c r="O69" i="4"/>
  <c r="N69" i="4"/>
  <c r="S64" i="4"/>
  <c r="C66" i="4" s="1"/>
  <c r="G12" i="9" s="1"/>
  <c r="Q64" i="4"/>
  <c r="P64" i="4"/>
  <c r="O64" i="4"/>
  <c r="N64" i="4"/>
  <c r="R64" i="4" s="1"/>
  <c r="S63" i="4"/>
  <c r="Q63" i="4"/>
  <c r="P63" i="4"/>
  <c r="O63" i="4"/>
  <c r="R63" i="4" s="1"/>
  <c r="N63" i="4"/>
  <c r="S62" i="4"/>
  <c r="Q62" i="4"/>
  <c r="P62" i="4"/>
  <c r="O62" i="4"/>
  <c r="N62" i="4"/>
  <c r="R62" i="4" s="1"/>
  <c r="S61" i="4"/>
  <c r="Q61" i="4"/>
  <c r="P61" i="4"/>
  <c r="O61" i="4"/>
  <c r="R61" i="4" s="1"/>
  <c r="N61" i="4"/>
  <c r="S60" i="4"/>
  <c r="Q60" i="4"/>
  <c r="P60" i="4"/>
  <c r="O60" i="4"/>
  <c r="N60" i="4"/>
  <c r="S59" i="4"/>
  <c r="Q59" i="4"/>
  <c r="P59" i="4"/>
  <c r="O59" i="4"/>
  <c r="R59" i="4" s="1"/>
  <c r="N59" i="4"/>
  <c r="S58" i="4"/>
  <c r="Q58" i="4"/>
  <c r="P58" i="4"/>
  <c r="O58" i="4"/>
  <c r="N58" i="4"/>
  <c r="R58" i="4" s="1"/>
  <c r="S57" i="4"/>
  <c r="Q57" i="4"/>
  <c r="P57" i="4"/>
  <c r="O57" i="4"/>
  <c r="N57" i="4"/>
  <c r="S56" i="4"/>
  <c r="Q56" i="4"/>
  <c r="P56" i="4"/>
  <c r="O56" i="4"/>
  <c r="N56" i="4"/>
  <c r="R56" i="4" s="1"/>
  <c r="S55" i="4"/>
  <c r="Q55" i="4"/>
  <c r="P55" i="4"/>
  <c r="O55" i="4"/>
  <c r="R55" i="4" s="1"/>
  <c r="N55" i="4"/>
  <c r="S54" i="4"/>
  <c r="Q54" i="4"/>
  <c r="P54" i="4"/>
  <c r="O54" i="4"/>
  <c r="N54" i="4"/>
  <c r="R54" i="4" s="1"/>
  <c r="S53" i="4"/>
  <c r="Q53" i="4"/>
  <c r="P53" i="4"/>
  <c r="O53" i="4"/>
  <c r="N53" i="4"/>
  <c r="S52" i="4"/>
  <c r="Q52" i="4"/>
  <c r="P52" i="4"/>
  <c r="O52" i="4"/>
  <c r="N52" i="4"/>
  <c r="S51" i="4"/>
  <c r="Q51" i="4"/>
  <c r="P51" i="4"/>
  <c r="O51" i="4"/>
  <c r="R51" i="4" s="1"/>
  <c r="N51" i="4"/>
  <c r="S50" i="4"/>
  <c r="Q50" i="4"/>
  <c r="P50" i="4"/>
  <c r="O50" i="4"/>
  <c r="N50" i="4"/>
  <c r="S49" i="4"/>
  <c r="Q49" i="4"/>
  <c r="P49" i="4"/>
  <c r="O49" i="4"/>
  <c r="N49" i="4"/>
  <c r="S48" i="4"/>
  <c r="Q48" i="4"/>
  <c r="P48" i="4"/>
  <c r="O48" i="4"/>
  <c r="N48" i="4"/>
  <c r="R48" i="4" s="1"/>
  <c r="S47" i="4"/>
  <c r="Q47" i="4"/>
  <c r="P47" i="4"/>
  <c r="O47" i="4"/>
  <c r="N47" i="4"/>
  <c r="S46" i="4"/>
  <c r="Q46" i="4"/>
  <c r="P46" i="4"/>
  <c r="O46" i="4"/>
  <c r="N46" i="4"/>
  <c r="R46" i="4" s="1"/>
  <c r="S45" i="4"/>
  <c r="Q45" i="4"/>
  <c r="P45" i="4"/>
  <c r="O45" i="4"/>
  <c r="N45" i="4"/>
  <c r="S44" i="4"/>
  <c r="Q44" i="4"/>
  <c r="P44" i="4"/>
  <c r="O44" i="4"/>
  <c r="N44" i="4"/>
  <c r="S43" i="4"/>
  <c r="Q43" i="4"/>
  <c r="P43" i="4"/>
  <c r="O43" i="4"/>
  <c r="N43" i="4"/>
  <c r="S42" i="4"/>
  <c r="Q42" i="4"/>
  <c r="P42" i="4"/>
  <c r="O42" i="4"/>
  <c r="N42" i="4"/>
  <c r="S41" i="4"/>
  <c r="Q41" i="4"/>
  <c r="P41" i="4"/>
  <c r="O41" i="4"/>
  <c r="N41" i="4"/>
  <c r="S40" i="4"/>
  <c r="Q40" i="4"/>
  <c r="P40" i="4"/>
  <c r="O40" i="4"/>
  <c r="N40" i="4"/>
  <c r="S39" i="4"/>
  <c r="Q39" i="4"/>
  <c r="P39" i="4"/>
  <c r="O39" i="4"/>
  <c r="N39" i="4"/>
  <c r="S38" i="4"/>
  <c r="Q38" i="4"/>
  <c r="P38" i="4"/>
  <c r="O38" i="4"/>
  <c r="N38" i="4"/>
  <c r="S37" i="4"/>
  <c r="Q37" i="4"/>
  <c r="P37" i="4"/>
  <c r="O37" i="4"/>
  <c r="N37" i="4"/>
  <c r="S36" i="4"/>
  <c r="Q36" i="4"/>
  <c r="P36" i="4"/>
  <c r="O36" i="4"/>
  <c r="N36" i="4"/>
  <c r="S35" i="4"/>
  <c r="Q35" i="4"/>
  <c r="P35" i="4"/>
  <c r="O35" i="4"/>
  <c r="N35" i="4"/>
  <c r="S34" i="4"/>
  <c r="Q34" i="4"/>
  <c r="P34" i="4"/>
  <c r="O34" i="4"/>
  <c r="N34" i="4"/>
  <c r="S33" i="4"/>
  <c r="Q33" i="4"/>
  <c r="P33" i="4"/>
  <c r="O33" i="4"/>
  <c r="N33" i="4"/>
  <c r="S32" i="4"/>
  <c r="Q32" i="4"/>
  <c r="P32" i="4"/>
  <c r="O32" i="4"/>
  <c r="N32" i="4"/>
  <c r="S31" i="4"/>
  <c r="Q31" i="4"/>
  <c r="P31" i="4"/>
  <c r="O31" i="4"/>
  <c r="N31" i="4"/>
  <c r="S30" i="4"/>
  <c r="Q30" i="4"/>
  <c r="P30" i="4"/>
  <c r="O30" i="4"/>
  <c r="N30" i="4"/>
  <c r="S29" i="4"/>
  <c r="Q29" i="4"/>
  <c r="P29" i="4"/>
  <c r="O29" i="4"/>
  <c r="N29" i="4"/>
  <c r="S28" i="4"/>
  <c r="Q28" i="4"/>
  <c r="P28" i="4"/>
  <c r="O28" i="4"/>
  <c r="N28" i="4"/>
  <c r="S27" i="4"/>
  <c r="Q27" i="4"/>
  <c r="P27" i="4"/>
  <c r="O27" i="4"/>
  <c r="N27" i="4"/>
  <c r="S26" i="4"/>
  <c r="Q26" i="4"/>
  <c r="P26" i="4"/>
  <c r="O26" i="4"/>
  <c r="N26" i="4"/>
  <c r="S25" i="4"/>
  <c r="Q25" i="4"/>
  <c r="P25" i="4"/>
  <c r="O25" i="4"/>
  <c r="N25" i="4"/>
  <c r="S24" i="4"/>
  <c r="Q24" i="4"/>
  <c r="P24" i="4"/>
  <c r="O24" i="4"/>
  <c r="N24" i="4"/>
  <c r="S23" i="4"/>
  <c r="Q23" i="4"/>
  <c r="P23" i="4"/>
  <c r="O23" i="4"/>
  <c r="N23" i="4"/>
  <c r="S22" i="4"/>
  <c r="Q22" i="4"/>
  <c r="P22" i="4"/>
  <c r="O22" i="4"/>
  <c r="N22" i="4"/>
  <c r="S21" i="4"/>
  <c r="Q21" i="4"/>
  <c r="P21" i="4"/>
  <c r="O21" i="4"/>
  <c r="N21" i="4"/>
  <c r="S20" i="4"/>
  <c r="Q20" i="4"/>
  <c r="P20" i="4"/>
  <c r="O20" i="4"/>
  <c r="N20" i="4"/>
  <c r="S19" i="4"/>
  <c r="Q19" i="4"/>
  <c r="P19" i="4"/>
  <c r="O19" i="4"/>
  <c r="N19" i="4"/>
  <c r="S18" i="4"/>
  <c r="Q18" i="4"/>
  <c r="P18" i="4"/>
  <c r="O18" i="4"/>
  <c r="N18" i="4"/>
  <c r="S17" i="4"/>
  <c r="Q17" i="4"/>
  <c r="P17" i="4"/>
  <c r="O17" i="4"/>
  <c r="N17" i="4"/>
  <c r="S16" i="4"/>
  <c r="Q16" i="4"/>
  <c r="P16" i="4"/>
  <c r="O16" i="4"/>
  <c r="N16" i="4"/>
  <c r="S15" i="4"/>
  <c r="Q15" i="4"/>
  <c r="P15" i="4"/>
  <c r="O15" i="4"/>
  <c r="N15" i="4"/>
  <c r="S14" i="4"/>
  <c r="Q14" i="4"/>
  <c r="P14" i="4"/>
  <c r="O14" i="4"/>
  <c r="N14" i="4"/>
  <c r="S13" i="4"/>
  <c r="Q13" i="4"/>
  <c r="P13" i="4"/>
  <c r="O13" i="4"/>
  <c r="N13" i="4"/>
  <c r="S12" i="4"/>
  <c r="Q12" i="4"/>
  <c r="P12" i="4"/>
  <c r="O12" i="4"/>
  <c r="N12" i="4"/>
  <c r="S11" i="4"/>
  <c r="Q11" i="4"/>
  <c r="P11" i="4"/>
  <c r="O11" i="4"/>
  <c r="N11" i="4"/>
  <c r="S10" i="4"/>
  <c r="Q10" i="4"/>
  <c r="P10" i="4"/>
  <c r="O10" i="4"/>
  <c r="N10" i="4"/>
  <c r="S9" i="4"/>
  <c r="Q9" i="4"/>
  <c r="P9" i="4"/>
  <c r="O9" i="4"/>
  <c r="N9" i="4"/>
  <c r="S8" i="4"/>
  <c r="Q8" i="4"/>
  <c r="P8" i="4"/>
  <c r="O8" i="4"/>
  <c r="N8" i="4"/>
  <c r="S7" i="4"/>
  <c r="Q7" i="4"/>
  <c r="P7" i="4"/>
  <c r="O7" i="4"/>
  <c r="N7" i="4"/>
  <c r="S6" i="4"/>
  <c r="Q6" i="4"/>
  <c r="P6" i="4"/>
  <c r="O6" i="4"/>
  <c r="N6" i="4"/>
  <c r="S5" i="4"/>
  <c r="Q5" i="4"/>
  <c r="P5" i="4"/>
  <c r="O5" i="4"/>
  <c r="N5" i="4"/>
  <c r="S4" i="4"/>
  <c r="Q4" i="4"/>
  <c r="P4" i="4"/>
  <c r="O4" i="4"/>
  <c r="N4" i="4"/>
  <c r="S3" i="4"/>
  <c r="Q3" i="4"/>
  <c r="P3" i="4"/>
  <c r="O3" i="4"/>
  <c r="N3" i="4"/>
  <c r="S196" i="3"/>
  <c r="C198" i="3" s="1"/>
  <c r="G9" i="9" s="1"/>
  <c r="Q196" i="3"/>
  <c r="P196" i="3"/>
  <c r="O196" i="3"/>
  <c r="N196" i="3"/>
  <c r="S195" i="3"/>
  <c r="Q195" i="3"/>
  <c r="P195" i="3"/>
  <c r="O195" i="3"/>
  <c r="N195" i="3"/>
  <c r="S194" i="3"/>
  <c r="Q194" i="3"/>
  <c r="P194" i="3"/>
  <c r="O194" i="3"/>
  <c r="N194" i="3"/>
  <c r="S193" i="3"/>
  <c r="Q193" i="3"/>
  <c r="P193" i="3"/>
  <c r="O193" i="3"/>
  <c r="R193" i="3" s="1"/>
  <c r="N193" i="3"/>
  <c r="S192" i="3"/>
  <c r="Q192" i="3"/>
  <c r="P192" i="3"/>
  <c r="O192" i="3"/>
  <c r="N192" i="3"/>
  <c r="S191" i="3"/>
  <c r="Q191" i="3"/>
  <c r="P191" i="3"/>
  <c r="O191" i="3"/>
  <c r="R191" i="3" s="1"/>
  <c r="N191" i="3"/>
  <c r="S190" i="3"/>
  <c r="Q190" i="3"/>
  <c r="P190" i="3"/>
  <c r="O190" i="3"/>
  <c r="N190" i="3"/>
  <c r="S189" i="3"/>
  <c r="Q189" i="3"/>
  <c r="P189" i="3"/>
  <c r="O189" i="3"/>
  <c r="R189" i="3" s="1"/>
  <c r="N189" i="3"/>
  <c r="S188" i="3"/>
  <c r="Q188" i="3"/>
  <c r="P188" i="3"/>
  <c r="O188" i="3"/>
  <c r="N188" i="3"/>
  <c r="S187" i="3"/>
  <c r="Q187" i="3"/>
  <c r="P187" i="3"/>
  <c r="O187" i="3"/>
  <c r="N187" i="3"/>
  <c r="S186" i="3"/>
  <c r="Q186" i="3"/>
  <c r="P186" i="3"/>
  <c r="O186" i="3"/>
  <c r="N186" i="3"/>
  <c r="S185" i="3"/>
  <c r="Q185" i="3"/>
  <c r="P185" i="3"/>
  <c r="O185" i="3"/>
  <c r="R185" i="3" s="1"/>
  <c r="N185" i="3"/>
  <c r="S184" i="3"/>
  <c r="Q184" i="3"/>
  <c r="P184" i="3"/>
  <c r="O184" i="3"/>
  <c r="N184" i="3"/>
  <c r="S183" i="3"/>
  <c r="Q183" i="3"/>
  <c r="P183" i="3"/>
  <c r="O183" i="3"/>
  <c r="R183" i="3" s="1"/>
  <c r="N183" i="3"/>
  <c r="S182" i="3"/>
  <c r="Q182" i="3"/>
  <c r="P182" i="3"/>
  <c r="O182" i="3"/>
  <c r="N182" i="3"/>
  <c r="S181" i="3"/>
  <c r="Q181" i="3"/>
  <c r="P181" i="3"/>
  <c r="O181" i="3"/>
  <c r="R181" i="3" s="1"/>
  <c r="N181" i="3"/>
  <c r="S180" i="3"/>
  <c r="Q180" i="3"/>
  <c r="P180" i="3"/>
  <c r="O180" i="3"/>
  <c r="N180" i="3"/>
  <c r="S179" i="3"/>
  <c r="Q179" i="3"/>
  <c r="P179" i="3"/>
  <c r="O179" i="3"/>
  <c r="N179" i="3"/>
  <c r="S178" i="3"/>
  <c r="Q178" i="3"/>
  <c r="P178" i="3"/>
  <c r="O178" i="3"/>
  <c r="N178" i="3"/>
  <c r="S177" i="3"/>
  <c r="Q177" i="3"/>
  <c r="P177" i="3"/>
  <c r="O177" i="3"/>
  <c r="R177" i="3" s="1"/>
  <c r="N177" i="3"/>
  <c r="S176" i="3"/>
  <c r="Q176" i="3"/>
  <c r="P176" i="3"/>
  <c r="O176" i="3"/>
  <c r="N176" i="3"/>
  <c r="S175" i="3"/>
  <c r="Q175" i="3"/>
  <c r="P175" i="3"/>
  <c r="O175" i="3"/>
  <c r="R175" i="3" s="1"/>
  <c r="N175" i="3"/>
  <c r="S174" i="3"/>
  <c r="Q174" i="3"/>
  <c r="P174" i="3"/>
  <c r="O174" i="3"/>
  <c r="N174" i="3"/>
  <c r="S173" i="3"/>
  <c r="Q173" i="3"/>
  <c r="P173" i="3"/>
  <c r="O173" i="3"/>
  <c r="N173" i="3"/>
  <c r="S172" i="3"/>
  <c r="Q172" i="3"/>
  <c r="P172" i="3"/>
  <c r="O172" i="3"/>
  <c r="N172" i="3"/>
  <c r="S171" i="3"/>
  <c r="Q171" i="3"/>
  <c r="P171" i="3"/>
  <c r="O171" i="3"/>
  <c r="N171" i="3"/>
  <c r="S170" i="3"/>
  <c r="Q170" i="3"/>
  <c r="P170" i="3"/>
  <c r="O170" i="3"/>
  <c r="N170" i="3"/>
  <c r="S169" i="3"/>
  <c r="Q169" i="3"/>
  <c r="P169" i="3"/>
  <c r="O169" i="3"/>
  <c r="N169" i="3"/>
  <c r="S168" i="3"/>
  <c r="Q168" i="3"/>
  <c r="P168" i="3"/>
  <c r="O168" i="3"/>
  <c r="N168" i="3"/>
  <c r="S167" i="3"/>
  <c r="Q167" i="3"/>
  <c r="P167" i="3"/>
  <c r="O167" i="3"/>
  <c r="N167" i="3"/>
  <c r="S166" i="3"/>
  <c r="Q166" i="3"/>
  <c r="P166" i="3"/>
  <c r="O166" i="3"/>
  <c r="N166" i="3"/>
  <c r="S165" i="3"/>
  <c r="Q165" i="3"/>
  <c r="P165" i="3"/>
  <c r="O165" i="3"/>
  <c r="N165" i="3"/>
  <c r="S164" i="3"/>
  <c r="Q164" i="3"/>
  <c r="P164" i="3"/>
  <c r="O164" i="3"/>
  <c r="N164" i="3"/>
  <c r="S163" i="3"/>
  <c r="Q163" i="3"/>
  <c r="P163" i="3"/>
  <c r="O163" i="3"/>
  <c r="N163" i="3"/>
  <c r="S162" i="3"/>
  <c r="Q162" i="3"/>
  <c r="P162" i="3"/>
  <c r="O162" i="3"/>
  <c r="N162" i="3"/>
  <c r="S161" i="3"/>
  <c r="Q161" i="3"/>
  <c r="P161" i="3"/>
  <c r="O161" i="3"/>
  <c r="R161" i="3" s="1"/>
  <c r="N161" i="3"/>
  <c r="S160" i="3"/>
  <c r="Q160" i="3"/>
  <c r="P160" i="3"/>
  <c r="O160" i="3"/>
  <c r="N160" i="3"/>
  <c r="S159" i="3"/>
  <c r="Q159" i="3"/>
  <c r="P159" i="3"/>
  <c r="O159" i="3"/>
  <c r="R159" i="3" s="1"/>
  <c r="N159" i="3"/>
  <c r="S158" i="3"/>
  <c r="Q158" i="3"/>
  <c r="P158" i="3"/>
  <c r="O158" i="3"/>
  <c r="N158" i="3"/>
  <c r="S157" i="3"/>
  <c r="Q157" i="3"/>
  <c r="P157" i="3"/>
  <c r="O157" i="3"/>
  <c r="R157" i="3" s="1"/>
  <c r="N157" i="3"/>
  <c r="S156" i="3"/>
  <c r="Q156" i="3"/>
  <c r="P156" i="3"/>
  <c r="O156" i="3"/>
  <c r="N156" i="3"/>
  <c r="S155" i="3"/>
  <c r="Q155" i="3"/>
  <c r="P155" i="3"/>
  <c r="O155" i="3"/>
  <c r="N155" i="3"/>
  <c r="S154" i="3"/>
  <c r="Q154" i="3"/>
  <c r="P154" i="3"/>
  <c r="O154" i="3"/>
  <c r="N154" i="3"/>
  <c r="S153" i="3"/>
  <c r="Q153" i="3"/>
  <c r="P153" i="3"/>
  <c r="O153" i="3"/>
  <c r="N153" i="3"/>
  <c r="S152" i="3"/>
  <c r="Q152" i="3"/>
  <c r="P152" i="3"/>
  <c r="O152" i="3"/>
  <c r="N152" i="3"/>
  <c r="S151" i="3"/>
  <c r="Q151" i="3"/>
  <c r="P151" i="3"/>
  <c r="O151" i="3"/>
  <c r="N151" i="3"/>
  <c r="S150" i="3"/>
  <c r="Q150" i="3"/>
  <c r="P150" i="3"/>
  <c r="O150" i="3"/>
  <c r="N150" i="3"/>
  <c r="S149" i="3"/>
  <c r="Q149" i="3"/>
  <c r="P149" i="3"/>
  <c r="O149" i="3"/>
  <c r="N149" i="3"/>
  <c r="S148" i="3"/>
  <c r="Q148" i="3"/>
  <c r="P148" i="3"/>
  <c r="O148" i="3"/>
  <c r="N148" i="3"/>
  <c r="S147" i="3"/>
  <c r="Q147" i="3"/>
  <c r="P147" i="3"/>
  <c r="O147" i="3"/>
  <c r="N147" i="3"/>
  <c r="S146" i="3"/>
  <c r="Q146" i="3"/>
  <c r="P146" i="3"/>
  <c r="O146" i="3"/>
  <c r="N146" i="3"/>
  <c r="S145" i="3"/>
  <c r="Q145" i="3"/>
  <c r="P145" i="3"/>
  <c r="O145" i="3"/>
  <c r="R145" i="3" s="1"/>
  <c r="N145" i="3"/>
  <c r="S144" i="3"/>
  <c r="Q144" i="3"/>
  <c r="P144" i="3"/>
  <c r="O144" i="3"/>
  <c r="N144" i="3"/>
  <c r="S143" i="3"/>
  <c r="Q143" i="3"/>
  <c r="P143" i="3"/>
  <c r="O143" i="3"/>
  <c r="N143" i="3"/>
  <c r="S142" i="3"/>
  <c r="Q142" i="3"/>
  <c r="P142" i="3"/>
  <c r="O142" i="3"/>
  <c r="N142" i="3"/>
  <c r="S141" i="3"/>
  <c r="Q141" i="3"/>
  <c r="P141" i="3"/>
  <c r="O141" i="3"/>
  <c r="N141" i="3"/>
  <c r="S140" i="3"/>
  <c r="Q140" i="3"/>
  <c r="P140" i="3"/>
  <c r="O140" i="3"/>
  <c r="N140" i="3"/>
  <c r="S139" i="3"/>
  <c r="Q139" i="3"/>
  <c r="P139" i="3"/>
  <c r="O139" i="3"/>
  <c r="N139" i="3"/>
  <c r="S138" i="3"/>
  <c r="Q138" i="3"/>
  <c r="P138" i="3"/>
  <c r="O138" i="3"/>
  <c r="N138" i="3"/>
  <c r="S137" i="3"/>
  <c r="Q137" i="3"/>
  <c r="P137" i="3"/>
  <c r="O137" i="3"/>
  <c r="N137" i="3"/>
  <c r="S136" i="3"/>
  <c r="Q136" i="3"/>
  <c r="P136" i="3"/>
  <c r="O136" i="3"/>
  <c r="N136" i="3"/>
  <c r="S135" i="3"/>
  <c r="Q135" i="3"/>
  <c r="P135" i="3"/>
  <c r="O135" i="3"/>
  <c r="N135" i="3"/>
  <c r="S130" i="3"/>
  <c r="C132" i="3" s="1"/>
  <c r="G8" i="9" s="1"/>
  <c r="Q130" i="3"/>
  <c r="P130" i="3"/>
  <c r="O130" i="3"/>
  <c r="N130" i="3"/>
  <c r="S129" i="3"/>
  <c r="Q129" i="3"/>
  <c r="P129" i="3"/>
  <c r="O129" i="3"/>
  <c r="R129" i="3" s="1"/>
  <c r="N129" i="3"/>
  <c r="S128" i="3"/>
  <c r="Q128" i="3"/>
  <c r="P128" i="3"/>
  <c r="O128" i="3"/>
  <c r="N128" i="3"/>
  <c r="R128" i="3" s="1"/>
  <c r="S127" i="3"/>
  <c r="Q127" i="3"/>
  <c r="P127" i="3"/>
  <c r="O127" i="3"/>
  <c r="N127" i="3"/>
  <c r="S126" i="3"/>
  <c r="Q126" i="3"/>
  <c r="P126" i="3"/>
  <c r="O126" i="3"/>
  <c r="N126" i="3"/>
  <c r="R126" i="3" s="1"/>
  <c r="S125" i="3"/>
  <c r="Q125" i="3"/>
  <c r="P125" i="3"/>
  <c r="O125" i="3"/>
  <c r="R125" i="3" s="1"/>
  <c r="N125" i="3"/>
  <c r="S124" i="3"/>
  <c r="Q124" i="3"/>
  <c r="P124" i="3"/>
  <c r="O124" i="3"/>
  <c r="N124" i="3"/>
  <c r="R124" i="3" s="1"/>
  <c r="S123" i="3"/>
  <c r="Q123" i="3"/>
  <c r="P123" i="3"/>
  <c r="O123" i="3"/>
  <c r="N123" i="3"/>
  <c r="S122" i="3"/>
  <c r="Q122" i="3"/>
  <c r="P122" i="3"/>
  <c r="O122" i="3"/>
  <c r="N122" i="3"/>
  <c r="S121" i="3"/>
  <c r="Q121" i="3"/>
  <c r="P121" i="3"/>
  <c r="O121" i="3"/>
  <c r="R121" i="3" s="1"/>
  <c r="N121" i="3"/>
  <c r="S120" i="3"/>
  <c r="Q120" i="3"/>
  <c r="P120" i="3"/>
  <c r="O120" i="3"/>
  <c r="N120" i="3"/>
  <c r="R120" i="3" s="1"/>
  <c r="S119" i="3"/>
  <c r="Q119" i="3"/>
  <c r="P119" i="3"/>
  <c r="O119" i="3"/>
  <c r="N119" i="3"/>
  <c r="S118" i="3"/>
  <c r="Q118" i="3"/>
  <c r="P118" i="3"/>
  <c r="O118" i="3"/>
  <c r="N118" i="3"/>
  <c r="R118" i="3" s="1"/>
  <c r="S117" i="3"/>
  <c r="Q117" i="3"/>
  <c r="P117" i="3"/>
  <c r="O117" i="3"/>
  <c r="R117" i="3" s="1"/>
  <c r="N117" i="3"/>
  <c r="S116" i="3"/>
  <c r="Q116" i="3"/>
  <c r="P116" i="3"/>
  <c r="O116" i="3"/>
  <c r="N116" i="3"/>
  <c r="S115" i="3"/>
  <c r="Q115" i="3"/>
  <c r="P115" i="3"/>
  <c r="O115" i="3"/>
  <c r="N115" i="3"/>
  <c r="S114" i="3"/>
  <c r="Q114" i="3"/>
  <c r="P114" i="3"/>
  <c r="O114" i="3"/>
  <c r="N114" i="3"/>
  <c r="S113" i="3"/>
  <c r="Q113" i="3"/>
  <c r="P113" i="3"/>
  <c r="O113" i="3"/>
  <c r="R113" i="3" s="1"/>
  <c r="N113" i="3"/>
  <c r="S112" i="3"/>
  <c r="Q112" i="3"/>
  <c r="P112" i="3"/>
  <c r="O112" i="3"/>
  <c r="N112" i="3"/>
  <c r="S111" i="3"/>
  <c r="Q111" i="3"/>
  <c r="P111" i="3"/>
  <c r="O111" i="3"/>
  <c r="N111" i="3"/>
  <c r="S110" i="3"/>
  <c r="Q110" i="3"/>
  <c r="P110" i="3"/>
  <c r="O110" i="3"/>
  <c r="N110" i="3"/>
  <c r="S109" i="3"/>
  <c r="Q109" i="3"/>
  <c r="P109" i="3"/>
  <c r="O109" i="3"/>
  <c r="N109" i="3"/>
  <c r="S108" i="3"/>
  <c r="Q108" i="3"/>
  <c r="P108" i="3"/>
  <c r="O108" i="3"/>
  <c r="N108" i="3"/>
  <c r="S107" i="3"/>
  <c r="Q107" i="3"/>
  <c r="P107" i="3"/>
  <c r="O107" i="3"/>
  <c r="N107" i="3"/>
  <c r="S106" i="3"/>
  <c r="Q106" i="3"/>
  <c r="P106" i="3"/>
  <c r="O106" i="3"/>
  <c r="N106" i="3"/>
  <c r="S105" i="3"/>
  <c r="Q105" i="3"/>
  <c r="P105" i="3"/>
  <c r="O105" i="3"/>
  <c r="N105" i="3"/>
  <c r="S104" i="3"/>
  <c r="Q104" i="3"/>
  <c r="P104" i="3"/>
  <c r="O104" i="3"/>
  <c r="N104" i="3"/>
  <c r="S103" i="3"/>
  <c r="Q103" i="3"/>
  <c r="P103" i="3"/>
  <c r="O103" i="3"/>
  <c r="N103" i="3"/>
  <c r="S102" i="3"/>
  <c r="Q102" i="3"/>
  <c r="P102" i="3"/>
  <c r="O102" i="3"/>
  <c r="N102" i="3"/>
  <c r="S101" i="3"/>
  <c r="Q101" i="3"/>
  <c r="P101" i="3"/>
  <c r="O101" i="3"/>
  <c r="N101" i="3"/>
  <c r="S100" i="3"/>
  <c r="Q100" i="3"/>
  <c r="P100" i="3"/>
  <c r="O100" i="3"/>
  <c r="N100" i="3"/>
  <c r="S99" i="3"/>
  <c r="Q99" i="3"/>
  <c r="P99" i="3"/>
  <c r="O99" i="3"/>
  <c r="N99" i="3"/>
  <c r="S98" i="3"/>
  <c r="Q98" i="3"/>
  <c r="P98" i="3"/>
  <c r="O98" i="3"/>
  <c r="N98" i="3"/>
  <c r="S97" i="3"/>
  <c r="Q97" i="3"/>
  <c r="P97" i="3"/>
  <c r="O97" i="3"/>
  <c r="N97" i="3"/>
  <c r="S96" i="3"/>
  <c r="Q96" i="3"/>
  <c r="P96" i="3"/>
  <c r="O96" i="3"/>
  <c r="N96" i="3"/>
  <c r="S95" i="3"/>
  <c r="Q95" i="3"/>
  <c r="P95" i="3"/>
  <c r="O95" i="3"/>
  <c r="N95" i="3"/>
  <c r="S94" i="3"/>
  <c r="Q94" i="3"/>
  <c r="P94" i="3"/>
  <c r="O94" i="3"/>
  <c r="N94" i="3"/>
  <c r="S93" i="3"/>
  <c r="Q93" i="3"/>
  <c r="P93" i="3"/>
  <c r="O93" i="3"/>
  <c r="N93" i="3"/>
  <c r="S92" i="3"/>
  <c r="Q92" i="3"/>
  <c r="P92" i="3"/>
  <c r="O92" i="3"/>
  <c r="N92" i="3"/>
  <c r="S91" i="3"/>
  <c r="Q91" i="3"/>
  <c r="P91" i="3"/>
  <c r="O91" i="3"/>
  <c r="N91" i="3"/>
  <c r="S90" i="3"/>
  <c r="Q90" i="3"/>
  <c r="P90" i="3"/>
  <c r="O90" i="3"/>
  <c r="N90" i="3"/>
  <c r="S89" i="3"/>
  <c r="Q89" i="3"/>
  <c r="P89" i="3"/>
  <c r="O89" i="3"/>
  <c r="N89" i="3"/>
  <c r="S88" i="3"/>
  <c r="Q88" i="3"/>
  <c r="P88" i="3"/>
  <c r="O88" i="3"/>
  <c r="N88" i="3"/>
  <c r="S87" i="3"/>
  <c r="Q87" i="3"/>
  <c r="P87" i="3"/>
  <c r="O87" i="3"/>
  <c r="N87" i="3"/>
  <c r="S86" i="3"/>
  <c r="Q86" i="3"/>
  <c r="P86" i="3"/>
  <c r="O86" i="3"/>
  <c r="N86" i="3"/>
  <c r="S85" i="3"/>
  <c r="Q85" i="3"/>
  <c r="P85" i="3"/>
  <c r="O85" i="3"/>
  <c r="N85" i="3"/>
  <c r="S84" i="3"/>
  <c r="Q84" i="3"/>
  <c r="P84" i="3"/>
  <c r="O84" i="3"/>
  <c r="N84" i="3"/>
  <c r="S83" i="3"/>
  <c r="Q83" i="3"/>
  <c r="P83" i="3"/>
  <c r="O83" i="3"/>
  <c r="N83" i="3"/>
  <c r="S82" i="3"/>
  <c r="Q82" i="3"/>
  <c r="P82" i="3"/>
  <c r="O82" i="3"/>
  <c r="N82" i="3"/>
  <c r="S81" i="3"/>
  <c r="Q81" i="3"/>
  <c r="P81" i="3"/>
  <c r="O81" i="3"/>
  <c r="N81" i="3"/>
  <c r="S80" i="3"/>
  <c r="Q80" i="3"/>
  <c r="P80" i="3"/>
  <c r="O80" i="3"/>
  <c r="N80" i="3"/>
  <c r="S79" i="3"/>
  <c r="Q79" i="3"/>
  <c r="P79" i="3"/>
  <c r="O79" i="3"/>
  <c r="N79" i="3"/>
  <c r="S78" i="3"/>
  <c r="Q78" i="3"/>
  <c r="P78" i="3"/>
  <c r="O78" i="3"/>
  <c r="N78" i="3"/>
  <c r="S77" i="3"/>
  <c r="Q77" i="3"/>
  <c r="P77" i="3"/>
  <c r="O77" i="3"/>
  <c r="N77" i="3"/>
  <c r="S76" i="3"/>
  <c r="Q76" i="3"/>
  <c r="P76" i="3"/>
  <c r="O76" i="3"/>
  <c r="N76" i="3"/>
  <c r="S75" i="3"/>
  <c r="Q75" i="3"/>
  <c r="P75" i="3"/>
  <c r="O75" i="3"/>
  <c r="N75" i="3"/>
  <c r="S74" i="3"/>
  <c r="Q74" i="3"/>
  <c r="P74" i="3"/>
  <c r="O74" i="3"/>
  <c r="N74" i="3"/>
  <c r="S73" i="3"/>
  <c r="Q73" i="3"/>
  <c r="P73" i="3"/>
  <c r="O73" i="3"/>
  <c r="N73" i="3"/>
  <c r="S72" i="3"/>
  <c r="Q72" i="3"/>
  <c r="P72" i="3"/>
  <c r="O72" i="3"/>
  <c r="N72" i="3"/>
  <c r="S71" i="3"/>
  <c r="Q71" i="3"/>
  <c r="P71" i="3"/>
  <c r="O71" i="3"/>
  <c r="N71" i="3"/>
  <c r="S70" i="3"/>
  <c r="Q70" i="3"/>
  <c r="P70" i="3"/>
  <c r="O70" i="3"/>
  <c r="N70" i="3"/>
  <c r="S69" i="3"/>
  <c r="Q69" i="3"/>
  <c r="P69" i="3"/>
  <c r="O69" i="3"/>
  <c r="N69" i="3"/>
  <c r="S64" i="3"/>
  <c r="C66" i="3" s="1"/>
  <c r="G7" i="9" s="1"/>
  <c r="Q64" i="3"/>
  <c r="P64" i="3"/>
  <c r="O64" i="3"/>
  <c r="N64" i="3"/>
  <c r="S63" i="3"/>
  <c r="Q63" i="3"/>
  <c r="P63" i="3"/>
  <c r="O63" i="3"/>
  <c r="R63" i="3" s="1"/>
  <c r="N63" i="3"/>
  <c r="S62" i="3"/>
  <c r="Q62" i="3"/>
  <c r="P62" i="3"/>
  <c r="O62" i="3"/>
  <c r="N62" i="3"/>
  <c r="S61" i="3"/>
  <c r="Q61" i="3"/>
  <c r="P61" i="3"/>
  <c r="O61" i="3"/>
  <c r="R61" i="3" s="1"/>
  <c r="N61" i="3"/>
  <c r="S60" i="3"/>
  <c r="Q60" i="3"/>
  <c r="P60" i="3"/>
  <c r="O60" i="3"/>
  <c r="N60" i="3"/>
  <c r="S59" i="3"/>
  <c r="Q59" i="3"/>
  <c r="P59" i="3"/>
  <c r="O59" i="3"/>
  <c r="N59" i="3"/>
  <c r="S58" i="3"/>
  <c r="Q58" i="3"/>
  <c r="P58" i="3"/>
  <c r="O58" i="3"/>
  <c r="N58" i="3"/>
  <c r="S57" i="3"/>
  <c r="Q57" i="3"/>
  <c r="P57" i="3"/>
  <c r="O57" i="3"/>
  <c r="R57" i="3" s="1"/>
  <c r="N57" i="3"/>
  <c r="S56" i="3"/>
  <c r="Q56" i="3"/>
  <c r="P56" i="3"/>
  <c r="O56" i="3"/>
  <c r="N56" i="3"/>
  <c r="S55" i="3"/>
  <c r="Q55" i="3"/>
  <c r="P55" i="3"/>
  <c r="O55" i="3"/>
  <c r="R55" i="3" s="1"/>
  <c r="N55" i="3"/>
  <c r="S54" i="3"/>
  <c r="Q54" i="3"/>
  <c r="P54" i="3"/>
  <c r="O54" i="3"/>
  <c r="N54" i="3"/>
  <c r="S53" i="3"/>
  <c r="Q53" i="3"/>
  <c r="P53" i="3"/>
  <c r="O53" i="3"/>
  <c r="R53" i="3" s="1"/>
  <c r="N53" i="3"/>
  <c r="S52" i="3"/>
  <c r="Q52" i="3"/>
  <c r="P52" i="3"/>
  <c r="O52" i="3"/>
  <c r="N52" i="3"/>
  <c r="S51" i="3"/>
  <c r="Q51" i="3"/>
  <c r="P51" i="3"/>
  <c r="O51" i="3"/>
  <c r="N51" i="3"/>
  <c r="S50" i="3"/>
  <c r="Q50" i="3"/>
  <c r="P50" i="3"/>
  <c r="O50" i="3"/>
  <c r="N50" i="3"/>
  <c r="S49" i="3"/>
  <c r="Q49" i="3"/>
  <c r="P49" i="3"/>
  <c r="O49" i="3"/>
  <c r="R49" i="3" s="1"/>
  <c r="N49" i="3"/>
  <c r="S48" i="3"/>
  <c r="Q48" i="3"/>
  <c r="P48" i="3"/>
  <c r="O48" i="3"/>
  <c r="N48" i="3"/>
  <c r="S47" i="3"/>
  <c r="Q47" i="3"/>
  <c r="P47" i="3"/>
  <c r="O47" i="3"/>
  <c r="R47" i="3" s="1"/>
  <c r="N47" i="3"/>
  <c r="S46" i="3"/>
  <c r="Q46" i="3"/>
  <c r="P46" i="3"/>
  <c r="O46" i="3"/>
  <c r="N46" i="3"/>
  <c r="S45" i="3"/>
  <c r="Q45" i="3"/>
  <c r="P45" i="3"/>
  <c r="O45" i="3"/>
  <c r="N45" i="3"/>
  <c r="S44" i="3"/>
  <c r="Q44" i="3"/>
  <c r="P44" i="3"/>
  <c r="O44" i="3"/>
  <c r="N44" i="3"/>
  <c r="S43" i="3"/>
  <c r="Q43" i="3"/>
  <c r="P43" i="3"/>
  <c r="O43" i="3"/>
  <c r="N43" i="3"/>
  <c r="S42" i="3"/>
  <c r="Q42" i="3"/>
  <c r="P42" i="3"/>
  <c r="O42" i="3"/>
  <c r="N42" i="3"/>
  <c r="S41" i="3"/>
  <c r="Q41" i="3"/>
  <c r="P41" i="3"/>
  <c r="O41" i="3"/>
  <c r="N41" i="3"/>
  <c r="S40" i="3"/>
  <c r="Q40" i="3"/>
  <c r="P40" i="3"/>
  <c r="O40" i="3"/>
  <c r="N40" i="3"/>
  <c r="S39" i="3"/>
  <c r="Q39" i="3"/>
  <c r="P39" i="3"/>
  <c r="O39" i="3"/>
  <c r="N39" i="3"/>
  <c r="S38" i="3"/>
  <c r="Q38" i="3"/>
  <c r="P38" i="3"/>
  <c r="O38" i="3"/>
  <c r="N38" i="3"/>
  <c r="S37" i="3"/>
  <c r="Q37" i="3"/>
  <c r="P37" i="3"/>
  <c r="O37" i="3"/>
  <c r="N37" i="3"/>
  <c r="S36" i="3"/>
  <c r="Q36" i="3"/>
  <c r="P36" i="3"/>
  <c r="O36" i="3"/>
  <c r="N36" i="3"/>
  <c r="S35" i="3"/>
  <c r="Q35" i="3"/>
  <c r="P35" i="3"/>
  <c r="O35" i="3"/>
  <c r="N35" i="3"/>
  <c r="S34" i="3"/>
  <c r="Q34" i="3"/>
  <c r="P34" i="3"/>
  <c r="O34" i="3"/>
  <c r="N34" i="3"/>
  <c r="S33" i="3"/>
  <c r="Q33" i="3"/>
  <c r="P33" i="3"/>
  <c r="O33" i="3"/>
  <c r="N33" i="3"/>
  <c r="S32" i="3"/>
  <c r="Q32" i="3"/>
  <c r="P32" i="3"/>
  <c r="O32" i="3"/>
  <c r="N32" i="3"/>
  <c r="S31" i="3"/>
  <c r="Q31" i="3"/>
  <c r="P31" i="3"/>
  <c r="O31" i="3"/>
  <c r="N31" i="3"/>
  <c r="S30" i="3"/>
  <c r="Q30" i="3"/>
  <c r="P30" i="3"/>
  <c r="O30" i="3"/>
  <c r="N30" i="3"/>
  <c r="S29" i="3"/>
  <c r="Q29" i="3"/>
  <c r="P29" i="3"/>
  <c r="O29" i="3"/>
  <c r="N29" i="3"/>
  <c r="S28" i="3"/>
  <c r="Q28" i="3"/>
  <c r="P28" i="3"/>
  <c r="O28" i="3"/>
  <c r="N28" i="3"/>
  <c r="S27" i="3"/>
  <c r="Q27" i="3"/>
  <c r="P27" i="3"/>
  <c r="O27" i="3"/>
  <c r="N27" i="3"/>
  <c r="S26" i="3"/>
  <c r="Q26" i="3"/>
  <c r="P26" i="3"/>
  <c r="O26" i="3"/>
  <c r="N26" i="3"/>
  <c r="S25" i="3"/>
  <c r="Q25" i="3"/>
  <c r="P25" i="3"/>
  <c r="O25" i="3"/>
  <c r="N25" i="3"/>
  <c r="S24" i="3"/>
  <c r="Q24" i="3"/>
  <c r="P24" i="3"/>
  <c r="O24" i="3"/>
  <c r="N24" i="3"/>
  <c r="S23" i="3"/>
  <c r="Q23" i="3"/>
  <c r="P23" i="3"/>
  <c r="O23" i="3"/>
  <c r="N23" i="3"/>
  <c r="S22" i="3"/>
  <c r="Q22" i="3"/>
  <c r="P22" i="3"/>
  <c r="O22" i="3"/>
  <c r="N22" i="3"/>
  <c r="S21" i="3"/>
  <c r="Q21" i="3"/>
  <c r="P21" i="3"/>
  <c r="O21" i="3"/>
  <c r="N21" i="3"/>
  <c r="S20" i="3"/>
  <c r="Q20" i="3"/>
  <c r="P20" i="3"/>
  <c r="O20" i="3"/>
  <c r="N20" i="3"/>
  <c r="S19" i="3"/>
  <c r="Q19" i="3"/>
  <c r="P19" i="3"/>
  <c r="O19" i="3"/>
  <c r="N19" i="3"/>
  <c r="S18" i="3"/>
  <c r="Q18" i="3"/>
  <c r="P18" i="3"/>
  <c r="O18" i="3"/>
  <c r="N18" i="3"/>
  <c r="S17" i="3"/>
  <c r="Q17" i="3"/>
  <c r="P17" i="3"/>
  <c r="O17" i="3"/>
  <c r="N17" i="3"/>
  <c r="S16" i="3"/>
  <c r="Q16" i="3"/>
  <c r="P16" i="3"/>
  <c r="O16" i="3"/>
  <c r="N16" i="3"/>
  <c r="S15" i="3"/>
  <c r="Q15" i="3"/>
  <c r="P15" i="3"/>
  <c r="O15" i="3"/>
  <c r="N15" i="3"/>
  <c r="S14" i="3"/>
  <c r="Q14" i="3"/>
  <c r="P14" i="3"/>
  <c r="O14" i="3"/>
  <c r="N14" i="3"/>
  <c r="S13" i="3"/>
  <c r="Q13" i="3"/>
  <c r="P13" i="3"/>
  <c r="O13" i="3"/>
  <c r="N13" i="3"/>
  <c r="S12" i="3"/>
  <c r="Q12" i="3"/>
  <c r="P12" i="3"/>
  <c r="O12" i="3"/>
  <c r="N12" i="3"/>
  <c r="S11" i="3"/>
  <c r="Q11" i="3"/>
  <c r="P11" i="3"/>
  <c r="O11" i="3"/>
  <c r="N11" i="3"/>
  <c r="S10" i="3"/>
  <c r="Q10" i="3"/>
  <c r="P10" i="3"/>
  <c r="O10" i="3"/>
  <c r="N10" i="3"/>
  <c r="S9" i="3"/>
  <c r="Q9" i="3"/>
  <c r="P9" i="3"/>
  <c r="O9" i="3"/>
  <c r="N9" i="3"/>
  <c r="S8" i="3"/>
  <c r="Q8" i="3"/>
  <c r="P8" i="3"/>
  <c r="O8" i="3"/>
  <c r="N8" i="3"/>
  <c r="S7" i="3"/>
  <c r="Q7" i="3"/>
  <c r="P7" i="3"/>
  <c r="O7" i="3"/>
  <c r="N7" i="3"/>
  <c r="S6" i="3"/>
  <c r="Q6" i="3"/>
  <c r="P6" i="3"/>
  <c r="O6" i="3"/>
  <c r="N6" i="3"/>
  <c r="S5" i="3"/>
  <c r="Q5" i="3"/>
  <c r="P5" i="3"/>
  <c r="O5" i="3"/>
  <c r="N5" i="3"/>
  <c r="S4" i="3"/>
  <c r="Q4" i="3"/>
  <c r="P4" i="3"/>
  <c r="O4" i="3"/>
  <c r="N4" i="3"/>
  <c r="S3" i="3"/>
  <c r="Q3" i="3"/>
  <c r="P3" i="3"/>
  <c r="O3" i="3"/>
  <c r="N3" i="3"/>
  <c r="S196" i="2"/>
  <c r="C198" i="2" s="1"/>
  <c r="G4" i="9" s="1"/>
  <c r="Q196" i="2"/>
  <c r="P196" i="2"/>
  <c r="O196" i="2"/>
  <c r="N196" i="2"/>
  <c r="R196" i="2" s="1"/>
  <c r="S195" i="2"/>
  <c r="Q195" i="2"/>
  <c r="P195" i="2"/>
  <c r="O195" i="2"/>
  <c r="R195" i="2" s="1"/>
  <c r="N195" i="2"/>
  <c r="S194" i="2"/>
  <c r="Q194" i="2"/>
  <c r="P194" i="2"/>
  <c r="O194" i="2"/>
  <c r="N194" i="2"/>
  <c r="R194" i="2" s="1"/>
  <c r="S193" i="2"/>
  <c r="Q193" i="2"/>
  <c r="P193" i="2"/>
  <c r="O193" i="2"/>
  <c r="R193" i="2" s="1"/>
  <c r="N193" i="2"/>
  <c r="S192" i="2"/>
  <c r="Q192" i="2"/>
  <c r="P192" i="2"/>
  <c r="O192" i="2"/>
  <c r="N192" i="2"/>
  <c r="S191" i="2"/>
  <c r="Q191" i="2"/>
  <c r="P191" i="2"/>
  <c r="O191" i="2"/>
  <c r="R191" i="2" s="1"/>
  <c r="N191" i="2"/>
  <c r="S190" i="2"/>
  <c r="Q190" i="2"/>
  <c r="P190" i="2"/>
  <c r="O190" i="2"/>
  <c r="N190" i="2"/>
  <c r="S189" i="2"/>
  <c r="Q189" i="2"/>
  <c r="P189" i="2"/>
  <c r="O189" i="2"/>
  <c r="N189" i="2"/>
  <c r="S188" i="2"/>
  <c r="Q188" i="2"/>
  <c r="P188" i="2"/>
  <c r="O188" i="2"/>
  <c r="N188" i="2"/>
  <c r="S187" i="2"/>
  <c r="Q187" i="2"/>
  <c r="P187" i="2"/>
  <c r="O187" i="2"/>
  <c r="R187" i="2" s="1"/>
  <c r="N187" i="2"/>
  <c r="S186" i="2"/>
  <c r="Q186" i="2"/>
  <c r="P186" i="2"/>
  <c r="O186" i="2"/>
  <c r="N186" i="2"/>
  <c r="S185" i="2"/>
  <c r="Q185" i="2"/>
  <c r="P185" i="2"/>
  <c r="O185" i="2"/>
  <c r="R185" i="2" s="1"/>
  <c r="N185" i="2"/>
  <c r="S184" i="2"/>
  <c r="Q184" i="2"/>
  <c r="P184" i="2"/>
  <c r="O184" i="2"/>
  <c r="N184" i="2"/>
  <c r="S183" i="2"/>
  <c r="Q183" i="2"/>
  <c r="P183" i="2"/>
  <c r="O183" i="2"/>
  <c r="R183" i="2" s="1"/>
  <c r="N183" i="2"/>
  <c r="S182" i="2"/>
  <c r="Q182" i="2"/>
  <c r="P182" i="2"/>
  <c r="O182" i="2"/>
  <c r="N182" i="2"/>
  <c r="S181" i="2"/>
  <c r="Q181" i="2"/>
  <c r="P181" i="2"/>
  <c r="O181" i="2"/>
  <c r="N181" i="2"/>
  <c r="S180" i="2"/>
  <c r="Q180" i="2"/>
  <c r="P180" i="2"/>
  <c r="O180" i="2"/>
  <c r="N180" i="2"/>
  <c r="S179" i="2"/>
  <c r="Q179" i="2"/>
  <c r="P179" i="2"/>
  <c r="O179" i="2"/>
  <c r="R179" i="2" s="1"/>
  <c r="N179" i="2"/>
  <c r="S178" i="2"/>
  <c r="Q178" i="2"/>
  <c r="P178" i="2"/>
  <c r="O178" i="2"/>
  <c r="N178" i="2"/>
  <c r="S177" i="2"/>
  <c r="Q177" i="2"/>
  <c r="P177" i="2"/>
  <c r="O177" i="2"/>
  <c r="R177" i="2" s="1"/>
  <c r="N177" i="2"/>
  <c r="S176" i="2"/>
  <c r="Q176" i="2"/>
  <c r="P176" i="2"/>
  <c r="O176" i="2"/>
  <c r="N176" i="2"/>
  <c r="S175" i="2"/>
  <c r="Q175" i="2"/>
  <c r="P175" i="2"/>
  <c r="O175" i="2"/>
  <c r="R175" i="2" s="1"/>
  <c r="N175" i="2"/>
  <c r="S174" i="2"/>
  <c r="Q174" i="2"/>
  <c r="P174" i="2"/>
  <c r="O174" i="2"/>
  <c r="N174" i="2"/>
  <c r="S173" i="2"/>
  <c r="Q173" i="2"/>
  <c r="P173" i="2"/>
  <c r="O173" i="2"/>
  <c r="N173" i="2"/>
  <c r="S172" i="2"/>
  <c r="Q172" i="2"/>
  <c r="P172" i="2"/>
  <c r="O172" i="2"/>
  <c r="N172" i="2"/>
  <c r="S171" i="2"/>
  <c r="Q171" i="2"/>
  <c r="P171" i="2"/>
  <c r="O171" i="2"/>
  <c r="R171" i="2" s="1"/>
  <c r="N171" i="2"/>
  <c r="S170" i="2"/>
  <c r="Q170" i="2"/>
  <c r="P170" i="2"/>
  <c r="O170" i="2"/>
  <c r="N170" i="2"/>
  <c r="S169" i="2"/>
  <c r="Q169" i="2"/>
  <c r="P169" i="2"/>
  <c r="O169" i="2"/>
  <c r="R169" i="2" s="1"/>
  <c r="N169" i="2"/>
  <c r="S168" i="2"/>
  <c r="Q168" i="2"/>
  <c r="P168" i="2"/>
  <c r="O168" i="2"/>
  <c r="N168" i="2"/>
  <c r="S167" i="2"/>
  <c r="Q167" i="2"/>
  <c r="P167" i="2"/>
  <c r="O167" i="2"/>
  <c r="R167" i="2" s="1"/>
  <c r="N167" i="2"/>
  <c r="S166" i="2"/>
  <c r="Q166" i="2"/>
  <c r="P166" i="2"/>
  <c r="O166" i="2"/>
  <c r="N166" i="2"/>
  <c r="S165" i="2"/>
  <c r="Q165" i="2"/>
  <c r="P165" i="2"/>
  <c r="O165" i="2"/>
  <c r="N165" i="2"/>
  <c r="S164" i="2"/>
  <c r="Q164" i="2"/>
  <c r="P164" i="2"/>
  <c r="O164" i="2"/>
  <c r="N164" i="2"/>
  <c r="S163" i="2"/>
  <c r="Q163" i="2"/>
  <c r="P163" i="2"/>
  <c r="O163" i="2"/>
  <c r="R163" i="2" s="1"/>
  <c r="N163" i="2"/>
  <c r="S162" i="2"/>
  <c r="Q162" i="2"/>
  <c r="P162" i="2"/>
  <c r="O162" i="2"/>
  <c r="N162" i="2"/>
  <c r="S161" i="2"/>
  <c r="Q161" i="2"/>
  <c r="P161" i="2"/>
  <c r="O161" i="2"/>
  <c r="R161" i="2" s="1"/>
  <c r="N161" i="2"/>
  <c r="S160" i="2"/>
  <c r="Q160" i="2"/>
  <c r="P160" i="2"/>
  <c r="O160" i="2"/>
  <c r="N160" i="2"/>
  <c r="S159" i="2"/>
  <c r="Q159" i="2"/>
  <c r="P159" i="2"/>
  <c r="O159" i="2"/>
  <c r="R159" i="2" s="1"/>
  <c r="N159" i="2"/>
  <c r="S158" i="2"/>
  <c r="Q158" i="2"/>
  <c r="P158" i="2"/>
  <c r="O158" i="2"/>
  <c r="N158" i="2"/>
  <c r="S157" i="2"/>
  <c r="Q157" i="2"/>
  <c r="P157" i="2"/>
  <c r="O157" i="2"/>
  <c r="N157" i="2"/>
  <c r="S156" i="2"/>
  <c r="Q156" i="2"/>
  <c r="P156" i="2"/>
  <c r="O156" i="2"/>
  <c r="N156" i="2"/>
  <c r="S155" i="2"/>
  <c r="Q155" i="2"/>
  <c r="P155" i="2"/>
  <c r="O155" i="2"/>
  <c r="R155" i="2" s="1"/>
  <c r="N155" i="2"/>
  <c r="S154" i="2"/>
  <c r="Q154" i="2"/>
  <c r="P154" i="2"/>
  <c r="O154" i="2"/>
  <c r="N154" i="2"/>
  <c r="S153" i="2"/>
  <c r="Q153" i="2"/>
  <c r="P153" i="2"/>
  <c r="O153" i="2"/>
  <c r="R153" i="2" s="1"/>
  <c r="N153" i="2"/>
  <c r="S152" i="2"/>
  <c r="Q152" i="2"/>
  <c r="P152" i="2"/>
  <c r="O152" i="2"/>
  <c r="N152" i="2"/>
  <c r="S151" i="2"/>
  <c r="Q151" i="2"/>
  <c r="P151" i="2"/>
  <c r="O151" i="2"/>
  <c r="R151" i="2" s="1"/>
  <c r="N151" i="2"/>
  <c r="S150" i="2"/>
  <c r="Q150" i="2"/>
  <c r="P150" i="2"/>
  <c r="O150" i="2"/>
  <c r="N150" i="2"/>
  <c r="S149" i="2"/>
  <c r="Q149" i="2"/>
  <c r="P149" i="2"/>
  <c r="O149" i="2"/>
  <c r="N149" i="2"/>
  <c r="S148" i="2"/>
  <c r="Q148" i="2"/>
  <c r="P148" i="2"/>
  <c r="O148" i="2"/>
  <c r="N148" i="2"/>
  <c r="S147" i="2"/>
  <c r="Q147" i="2"/>
  <c r="P147" i="2"/>
  <c r="O147" i="2"/>
  <c r="R147" i="2" s="1"/>
  <c r="N147" i="2"/>
  <c r="S146" i="2"/>
  <c r="Q146" i="2"/>
  <c r="P146" i="2"/>
  <c r="O146" i="2"/>
  <c r="N146" i="2"/>
  <c r="S145" i="2"/>
  <c r="Q145" i="2"/>
  <c r="P145" i="2"/>
  <c r="O145" i="2"/>
  <c r="R145" i="2" s="1"/>
  <c r="N145" i="2"/>
  <c r="S144" i="2"/>
  <c r="Q144" i="2"/>
  <c r="P144" i="2"/>
  <c r="O144" i="2"/>
  <c r="N144" i="2"/>
  <c r="S143" i="2"/>
  <c r="Q143" i="2"/>
  <c r="P143" i="2"/>
  <c r="O143" i="2"/>
  <c r="R143" i="2" s="1"/>
  <c r="N143" i="2"/>
  <c r="S142" i="2"/>
  <c r="Q142" i="2"/>
  <c r="P142" i="2"/>
  <c r="O142" i="2"/>
  <c r="N142" i="2"/>
  <c r="S141" i="2"/>
  <c r="Q141" i="2"/>
  <c r="P141" i="2"/>
  <c r="O141" i="2"/>
  <c r="N141" i="2"/>
  <c r="S140" i="2"/>
  <c r="Q140" i="2"/>
  <c r="P140" i="2"/>
  <c r="O140" i="2"/>
  <c r="N140" i="2"/>
  <c r="S139" i="2"/>
  <c r="Q139" i="2"/>
  <c r="P139" i="2"/>
  <c r="O139" i="2"/>
  <c r="R139" i="2" s="1"/>
  <c r="N139" i="2"/>
  <c r="S138" i="2"/>
  <c r="Q138" i="2"/>
  <c r="P138" i="2"/>
  <c r="O138" i="2"/>
  <c r="N138" i="2"/>
  <c r="S137" i="2"/>
  <c r="Q137" i="2"/>
  <c r="P137" i="2"/>
  <c r="O137" i="2"/>
  <c r="R137" i="2" s="1"/>
  <c r="N137" i="2"/>
  <c r="S136" i="2"/>
  <c r="Q136" i="2"/>
  <c r="P136" i="2"/>
  <c r="O136" i="2"/>
  <c r="N136" i="2"/>
  <c r="S135" i="2"/>
  <c r="Q135" i="2"/>
  <c r="P135" i="2"/>
  <c r="O135" i="2"/>
  <c r="N135" i="2"/>
  <c r="S130" i="2"/>
  <c r="C132" i="2" s="1"/>
  <c r="G3" i="9" s="1"/>
  <c r="Q130" i="2"/>
  <c r="P130" i="2"/>
  <c r="O130" i="2"/>
  <c r="N130" i="2"/>
  <c r="S129" i="2"/>
  <c r="Q129" i="2"/>
  <c r="P129" i="2"/>
  <c r="O129" i="2"/>
  <c r="N129" i="2"/>
  <c r="S128" i="2"/>
  <c r="Q128" i="2"/>
  <c r="P128" i="2"/>
  <c r="O128" i="2"/>
  <c r="N128" i="2"/>
  <c r="S127" i="2"/>
  <c r="Q127" i="2"/>
  <c r="P127" i="2"/>
  <c r="O127" i="2"/>
  <c r="R127" i="2" s="1"/>
  <c r="N127" i="2"/>
  <c r="S126" i="2"/>
  <c r="Q126" i="2"/>
  <c r="P126" i="2"/>
  <c r="O126" i="2"/>
  <c r="N126" i="2"/>
  <c r="S125" i="2"/>
  <c r="Q125" i="2"/>
  <c r="P125" i="2"/>
  <c r="O125" i="2"/>
  <c r="R125" i="2" s="1"/>
  <c r="N125" i="2"/>
  <c r="S124" i="2"/>
  <c r="Q124" i="2"/>
  <c r="P124" i="2"/>
  <c r="O124" i="2"/>
  <c r="N124" i="2"/>
  <c r="S123" i="2"/>
  <c r="Q123" i="2"/>
  <c r="P123" i="2"/>
  <c r="O123" i="2"/>
  <c r="R123" i="2" s="1"/>
  <c r="N123" i="2"/>
  <c r="S122" i="2"/>
  <c r="Q122" i="2"/>
  <c r="P122" i="2"/>
  <c r="O122" i="2"/>
  <c r="N122" i="2"/>
  <c r="S121" i="2"/>
  <c r="Q121" i="2"/>
  <c r="P121" i="2"/>
  <c r="O121" i="2"/>
  <c r="N121" i="2"/>
  <c r="S120" i="2"/>
  <c r="Q120" i="2"/>
  <c r="P120" i="2"/>
  <c r="O120" i="2"/>
  <c r="N120" i="2"/>
  <c r="S119" i="2"/>
  <c r="Q119" i="2"/>
  <c r="P119" i="2"/>
  <c r="O119" i="2"/>
  <c r="R119" i="2" s="1"/>
  <c r="N119" i="2"/>
  <c r="S118" i="2"/>
  <c r="Q118" i="2"/>
  <c r="P118" i="2"/>
  <c r="O118" i="2"/>
  <c r="N118" i="2"/>
  <c r="S117" i="2"/>
  <c r="Q117" i="2"/>
  <c r="P117" i="2"/>
  <c r="O117" i="2"/>
  <c r="N117" i="2"/>
  <c r="S116" i="2"/>
  <c r="Q116" i="2"/>
  <c r="P116" i="2"/>
  <c r="O116" i="2"/>
  <c r="N116" i="2"/>
  <c r="S115" i="2"/>
  <c r="Q115" i="2"/>
  <c r="P115" i="2"/>
  <c r="O115" i="2"/>
  <c r="R115" i="2" s="1"/>
  <c r="N115" i="2"/>
  <c r="S114" i="2"/>
  <c r="Q114" i="2"/>
  <c r="P114" i="2"/>
  <c r="O114" i="2"/>
  <c r="N114" i="2"/>
  <c r="S113" i="2"/>
  <c r="Q113" i="2"/>
  <c r="P113" i="2"/>
  <c r="O113" i="2"/>
  <c r="N113" i="2"/>
  <c r="S112" i="2"/>
  <c r="Q112" i="2"/>
  <c r="P112" i="2"/>
  <c r="O112" i="2"/>
  <c r="N112" i="2"/>
  <c r="S111" i="2"/>
  <c r="Q111" i="2"/>
  <c r="P111" i="2"/>
  <c r="O111" i="2"/>
  <c r="N111" i="2"/>
  <c r="S110" i="2"/>
  <c r="Q110" i="2"/>
  <c r="P110" i="2"/>
  <c r="O110" i="2"/>
  <c r="N110" i="2"/>
  <c r="S109" i="2"/>
  <c r="Q109" i="2"/>
  <c r="P109" i="2"/>
  <c r="O109" i="2"/>
  <c r="N109" i="2"/>
  <c r="S108" i="2"/>
  <c r="Q108" i="2"/>
  <c r="P108" i="2"/>
  <c r="O108" i="2"/>
  <c r="N108" i="2"/>
  <c r="S107" i="2"/>
  <c r="Q107" i="2"/>
  <c r="P107" i="2"/>
  <c r="O107" i="2"/>
  <c r="N107" i="2"/>
  <c r="S106" i="2"/>
  <c r="Q106" i="2"/>
  <c r="P106" i="2"/>
  <c r="O106" i="2"/>
  <c r="N106" i="2"/>
  <c r="S105" i="2"/>
  <c r="Q105" i="2"/>
  <c r="P105" i="2"/>
  <c r="O105" i="2"/>
  <c r="N105" i="2"/>
  <c r="S104" i="2"/>
  <c r="Q104" i="2"/>
  <c r="P104" i="2"/>
  <c r="O104" i="2"/>
  <c r="N104" i="2"/>
  <c r="S103" i="2"/>
  <c r="Q103" i="2"/>
  <c r="P103" i="2"/>
  <c r="O103" i="2"/>
  <c r="N103" i="2"/>
  <c r="S102" i="2"/>
  <c r="Q102" i="2"/>
  <c r="P102" i="2"/>
  <c r="O102" i="2"/>
  <c r="N102" i="2"/>
  <c r="S101" i="2"/>
  <c r="Q101" i="2"/>
  <c r="P101" i="2"/>
  <c r="O101" i="2"/>
  <c r="N101" i="2"/>
  <c r="S100" i="2"/>
  <c r="Q100" i="2"/>
  <c r="P100" i="2"/>
  <c r="O100" i="2"/>
  <c r="N100" i="2"/>
  <c r="S99" i="2"/>
  <c r="Q99" i="2"/>
  <c r="P99" i="2"/>
  <c r="O99" i="2"/>
  <c r="N99" i="2"/>
  <c r="S98" i="2"/>
  <c r="Q98" i="2"/>
  <c r="P98" i="2"/>
  <c r="O98" i="2"/>
  <c r="N98" i="2"/>
  <c r="S97" i="2"/>
  <c r="Q97" i="2"/>
  <c r="P97" i="2"/>
  <c r="O97" i="2"/>
  <c r="N97" i="2"/>
  <c r="S96" i="2"/>
  <c r="Q96" i="2"/>
  <c r="P96" i="2"/>
  <c r="O96" i="2"/>
  <c r="N96" i="2"/>
  <c r="S95" i="2"/>
  <c r="Q95" i="2"/>
  <c r="P95" i="2"/>
  <c r="O95" i="2"/>
  <c r="N95" i="2"/>
  <c r="S94" i="2"/>
  <c r="Q94" i="2"/>
  <c r="P94" i="2"/>
  <c r="O94" i="2"/>
  <c r="N94" i="2"/>
  <c r="S93" i="2"/>
  <c r="Q93" i="2"/>
  <c r="P93" i="2"/>
  <c r="O93" i="2"/>
  <c r="N93" i="2"/>
  <c r="S92" i="2"/>
  <c r="Q92" i="2"/>
  <c r="P92" i="2"/>
  <c r="O92" i="2"/>
  <c r="N92" i="2"/>
  <c r="S91" i="2"/>
  <c r="Q91" i="2"/>
  <c r="P91" i="2"/>
  <c r="O91" i="2"/>
  <c r="N91" i="2"/>
  <c r="S90" i="2"/>
  <c r="Q90" i="2"/>
  <c r="P90" i="2"/>
  <c r="O90" i="2"/>
  <c r="N90" i="2"/>
  <c r="S89" i="2"/>
  <c r="Q89" i="2"/>
  <c r="P89" i="2"/>
  <c r="O89" i="2"/>
  <c r="N89" i="2"/>
  <c r="S88" i="2"/>
  <c r="Q88" i="2"/>
  <c r="P88" i="2"/>
  <c r="O88" i="2"/>
  <c r="N88" i="2"/>
  <c r="S87" i="2"/>
  <c r="Q87" i="2"/>
  <c r="P87" i="2"/>
  <c r="O87" i="2"/>
  <c r="N87" i="2"/>
  <c r="S86" i="2"/>
  <c r="Q86" i="2"/>
  <c r="P86" i="2"/>
  <c r="O86" i="2"/>
  <c r="N86" i="2"/>
  <c r="S85" i="2"/>
  <c r="Q85" i="2"/>
  <c r="P85" i="2"/>
  <c r="O85" i="2"/>
  <c r="N85" i="2"/>
  <c r="S84" i="2"/>
  <c r="Q84" i="2"/>
  <c r="P84" i="2"/>
  <c r="O84" i="2"/>
  <c r="N84" i="2"/>
  <c r="S83" i="2"/>
  <c r="Q83" i="2"/>
  <c r="P83" i="2"/>
  <c r="O83" i="2"/>
  <c r="N83" i="2"/>
  <c r="S82" i="2"/>
  <c r="Q82" i="2"/>
  <c r="P82" i="2"/>
  <c r="O82" i="2"/>
  <c r="N82" i="2"/>
  <c r="S81" i="2"/>
  <c r="Q81" i="2"/>
  <c r="P81" i="2"/>
  <c r="O81" i="2"/>
  <c r="N81" i="2"/>
  <c r="S80" i="2"/>
  <c r="Q80" i="2"/>
  <c r="P80" i="2"/>
  <c r="O80" i="2"/>
  <c r="N80" i="2"/>
  <c r="S79" i="2"/>
  <c r="Q79" i="2"/>
  <c r="P79" i="2"/>
  <c r="O79" i="2"/>
  <c r="N79" i="2"/>
  <c r="S78" i="2"/>
  <c r="Q78" i="2"/>
  <c r="P78" i="2"/>
  <c r="O78" i="2"/>
  <c r="N78" i="2"/>
  <c r="S77" i="2"/>
  <c r="Q77" i="2"/>
  <c r="P77" i="2"/>
  <c r="O77" i="2"/>
  <c r="N77" i="2"/>
  <c r="S76" i="2"/>
  <c r="Q76" i="2"/>
  <c r="P76" i="2"/>
  <c r="O76" i="2"/>
  <c r="N76" i="2"/>
  <c r="S75" i="2"/>
  <c r="Q75" i="2"/>
  <c r="P75" i="2"/>
  <c r="O75" i="2"/>
  <c r="N75" i="2"/>
  <c r="S74" i="2"/>
  <c r="Q74" i="2"/>
  <c r="P74" i="2"/>
  <c r="O74" i="2"/>
  <c r="N74" i="2"/>
  <c r="S73" i="2"/>
  <c r="Q73" i="2"/>
  <c r="P73" i="2"/>
  <c r="O73" i="2"/>
  <c r="N73" i="2"/>
  <c r="S72" i="2"/>
  <c r="Q72" i="2"/>
  <c r="P72" i="2"/>
  <c r="O72" i="2"/>
  <c r="N72" i="2"/>
  <c r="S71" i="2"/>
  <c r="Q71" i="2"/>
  <c r="P71" i="2"/>
  <c r="O71" i="2"/>
  <c r="N71" i="2"/>
  <c r="S70" i="2"/>
  <c r="Q70" i="2"/>
  <c r="P70" i="2"/>
  <c r="O70" i="2"/>
  <c r="N70" i="2"/>
  <c r="S69" i="2"/>
  <c r="Q69" i="2"/>
  <c r="P69" i="2"/>
  <c r="O69" i="2"/>
  <c r="N69" i="2"/>
  <c r="S64" i="2"/>
  <c r="C66" i="2" s="1"/>
  <c r="G2" i="9" s="1"/>
  <c r="Q64" i="2"/>
  <c r="P64" i="2"/>
  <c r="O64" i="2"/>
  <c r="N64" i="2"/>
  <c r="S63" i="2"/>
  <c r="Q63" i="2"/>
  <c r="P63" i="2"/>
  <c r="O63" i="2"/>
  <c r="N63" i="2"/>
  <c r="S62" i="2"/>
  <c r="Q62" i="2"/>
  <c r="P62" i="2"/>
  <c r="O62" i="2"/>
  <c r="N62" i="2"/>
  <c r="S61" i="2"/>
  <c r="Q61" i="2"/>
  <c r="P61" i="2"/>
  <c r="O61" i="2"/>
  <c r="N61" i="2"/>
  <c r="S60" i="2"/>
  <c r="Q60" i="2"/>
  <c r="P60" i="2"/>
  <c r="O60" i="2"/>
  <c r="N60" i="2"/>
  <c r="S59" i="2"/>
  <c r="Q59" i="2"/>
  <c r="P59" i="2"/>
  <c r="O59" i="2"/>
  <c r="R59" i="2" s="1"/>
  <c r="N59" i="2"/>
  <c r="S58" i="2"/>
  <c r="Q58" i="2"/>
  <c r="P58" i="2"/>
  <c r="O58" i="2"/>
  <c r="N58" i="2"/>
  <c r="S57" i="2"/>
  <c r="Q57" i="2"/>
  <c r="P57" i="2"/>
  <c r="O57" i="2"/>
  <c r="R57" i="2" s="1"/>
  <c r="N57" i="2"/>
  <c r="S56" i="2"/>
  <c r="Q56" i="2"/>
  <c r="P56" i="2"/>
  <c r="O56" i="2"/>
  <c r="N56" i="2"/>
  <c r="S55" i="2"/>
  <c r="Q55" i="2"/>
  <c r="P55" i="2"/>
  <c r="O55" i="2"/>
  <c r="R55" i="2" s="1"/>
  <c r="N55" i="2"/>
  <c r="S54" i="2"/>
  <c r="Q54" i="2"/>
  <c r="P54" i="2"/>
  <c r="O54" i="2"/>
  <c r="N54" i="2"/>
  <c r="S53" i="2"/>
  <c r="Q53" i="2"/>
  <c r="P53" i="2"/>
  <c r="O53" i="2"/>
  <c r="N53" i="2"/>
  <c r="S52" i="2"/>
  <c r="Q52" i="2"/>
  <c r="P52" i="2"/>
  <c r="O52" i="2"/>
  <c r="N52" i="2"/>
  <c r="S51" i="2"/>
  <c r="Q51" i="2"/>
  <c r="P51" i="2"/>
  <c r="O51" i="2"/>
  <c r="R51" i="2" s="1"/>
  <c r="N51" i="2"/>
  <c r="S50" i="2"/>
  <c r="Q50" i="2"/>
  <c r="P50" i="2"/>
  <c r="O50" i="2"/>
  <c r="N50" i="2"/>
  <c r="S49" i="2"/>
  <c r="Q49" i="2"/>
  <c r="P49" i="2"/>
  <c r="O49" i="2"/>
  <c r="N49" i="2"/>
  <c r="S48" i="2"/>
  <c r="Q48" i="2"/>
  <c r="P48" i="2"/>
  <c r="O48" i="2"/>
  <c r="N48" i="2"/>
  <c r="S47" i="2"/>
  <c r="Q47" i="2"/>
  <c r="P47" i="2"/>
  <c r="O47" i="2"/>
  <c r="R47" i="2" s="1"/>
  <c r="N47" i="2"/>
  <c r="S46" i="2"/>
  <c r="Q46" i="2"/>
  <c r="P46" i="2"/>
  <c r="O46" i="2"/>
  <c r="N46" i="2"/>
  <c r="S45" i="2"/>
  <c r="Q45" i="2"/>
  <c r="P45" i="2"/>
  <c r="O45" i="2"/>
  <c r="N45" i="2"/>
  <c r="S44" i="2"/>
  <c r="Q44" i="2"/>
  <c r="P44" i="2"/>
  <c r="O44" i="2"/>
  <c r="N44" i="2"/>
  <c r="S43" i="2"/>
  <c r="Q43" i="2"/>
  <c r="P43" i="2"/>
  <c r="O43" i="2"/>
  <c r="N43" i="2"/>
  <c r="S42" i="2"/>
  <c r="Q42" i="2"/>
  <c r="P42" i="2"/>
  <c r="O42" i="2"/>
  <c r="N42" i="2"/>
  <c r="S41" i="2"/>
  <c r="Q41" i="2"/>
  <c r="P41" i="2"/>
  <c r="O41" i="2"/>
  <c r="N41" i="2"/>
  <c r="S40" i="2"/>
  <c r="Q40" i="2"/>
  <c r="P40" i="2"/>
  <c r="O40" i="2"/>
  <c r="N40" i="2"/>
  <c r="S39" i="2"/>
  <c r="Q39" i="2"/>
  <c r="P39" i="2"/>
  <c r="O39" i="2"/>
  <c r="N39" i="2"/>
  <c r="S38" i="2"/>
  <c r="Q38" i="2"/>
  <c r="P38" i="2"/>
  <c r="O38" i="2"/>
  <c r="N38" i="2"/>
  <c r="S37" i="2"/>
  <c r="Q37" i="2"/>
  <c r="P37" i="2"/>
  <c r="O37" i="2"/>
  <c r="N37" i="2"/>
  <c r="S36" i="2"/>
  <c r="Q36" i="2"/>
  <c r="P36" i="2"/>
  <c r="O36" i="2"/>
  <c r="N36" i="2"/>
  <c r="S35" i="2"/>
  <c r="Q35" i="2"/>
  <c r="P35" i="2"/>
  <c r="O35" i="2"/>
  <c r="N35" i="2"/>
  <c r="S34" i="2"/>
  <c r="Q34" i="2"/>
  <c r="P34" i="2"/>
  <c r="O34" i="2"/>
  <c r="N34" i="2"/>
  <c r="S33" i="2"/>
  <c r="Q33" i="2"/>
  <c r="P33" i="2"/>
  <c r="O33" i="2"/>
  <c r="N33" i="2"/>
  <c r="S32" i="2"/>
  <c r="Q32" i="2"/>
  <c r="P32" i="2"/>
  <c r="O32" i="2"/>
  <c r="N32" i="2"/>
  <c r="S31" i="2"/>
  <c r="Q31" i="2"/>
  <c r="P31" i="2"/>
  <c r="O31" i="2"/>
  <c r="N31" i="2"/>
  <c r="S30" i="2"/>
  <c r="Q30" i="2"/>
  <c r="P30" i="2"/>
  <c r="O30" i="2"/>
  <c r="N30" i="2"/>
  <c r="S29" i="2"/>
  <c r="Q29" i="2"/>
  <c r="P29" i="2"/>
  <c r="O29" i="2"/>
  <c r="N29" i="2"/>
  <c r="S28" i="2"/>
  <c r="Q28" i="2"/>
  <c r="P28" i="2"/>
  <c r="O28" i="2"/>
  <c r="N28" i="2"/>
  <c r="S27" i="2"/>
  <c r="Q27" i="2"/>
  <c r="P27" i="2"/>
  <c r="O27" i="2"/>
  <c r="N27" i="2"/>
  <c r="S26" i="2"/>
  <c r="Q26" i="2"/>
  <c r="P26" i="2"/>
  <c r="O26" i="2"/>
  <c r="N26" i="2"/>
  <c r="S25" i="2"/>
  <c r="Q25" i="2"/>
  <c r="P25" i="2"/>
  <c r="O25" i="2"/>
  <c r="N25" i="2"/>
  <c r="S24" i="2"/>
  <c r="Q24" i="2"/>
  <c r="P24" i="2"/>
  <c r="O24" i="2"/>
  <c r="N24" i="2"/>
  <c r="S23" i="2"/>
  <c r="Q23" i="2"/>
  <c r="P23" i="2"/>
  <c r="O23" i="2"/>
  <c r="N23" i="2"/>
  <c r="S22" i="2"/>
  <c r="Q22" i="2"/>
  <c r="P22" i="2"/>
  <c r="O22" i="2"/>
  <c r="N22" i="2"/>
  <c r="S21" i="2"/>
  <c r="Q21" i="2"/>
  <c r="P21" i="2"/>
  <c r="O21" i="2"/>
  <c r="N21" i="2"/>
  <c r="S20" i="2"/>
  <c r="Q20" i="2"/>
  <c r="P20" i="2"/>
  <c r="O20" i="2"/>
  <c r="N20" i="2"/>
  <c r="S19" i="2"/>
  <c r="Q19" i="2"/>
  <c r="P19" i="2"/>
  <c r="O19" i="2"/>
  <c r="N19" i="2"/>
  <c r="S18" i="2"/>
  <c r="Q18" i="2"/>
  <c r="P18" i="2"/>
  <c r="O18" i="2"/>
  <c r="N18" i="2"/>
  <c r="S17" i="2"/>
  <c r="Q17" i="2"/>
  <c r="P17" i="2"/>
  <c r="O17" i="2"/>
  <c r="N17" i="2"/>
  <c r="S16" i="2"/>
  <c r="Q16" i="2"/>
  <c r="P16" i="2"/>
  <c r="O16" i="2"/>
  <c r="N16" i="2"/>
  <c r="S15" i="2"/>
  <c r="Q15" i="2"/>
  <c r="P15" i="2"/>
  <c r="O15" i="2"/>
  <c r="N15" i="2"/>
  <c r="S14" i="2"/>
  <c r="Q14" i="2"/>
  <c r="P14" i="2"/>
  <c r="O14" i="2"/>
  <c r="N14" i="2"/>
  <c r="S13" i="2"/>
  <c r="Q13" i="2"/>
  <c r="P13" i="2"/>
  <c r="O13" i="2"/>
  <c r="N13" i="2"/>
  <c r="S12" i="2"/>
  <c r="Q12" i="2"/>
  <c r="P12" i="2"/>
  <c r="O12" i="2"/>
  <c r="N12" i="2"/>
  <c r="S11" i="2"/>
  <c r="Q11" i="2"/>
  <c r="P11" i="2"/>
  <c r="O11" i="2"/>
  <c r="N11" i="2"/>
  <c r="S10" i="2"/>
  <c r="Q10" i="2"/>
  <c r="P10" i="2"/>
  <c r="O10" i="2"/>
  <c r="N10" i="2"/>
  <c r="S9" i="2"/>
  <c r="Q9" i="2"/>
  <c r="P9" i="2"/>
  <c r="O9" i="2"/>
  <c r="N9" i="2"/>
  <c r="S8" i="2"/>
  <c r="Q8" i="2"/>
  <c r="P8" i="2"/>
  <c r="O8" i="2"/>
  <c r="N8" i="2"/>
  <c r="S7" i="2"/>
  <c r="Q7" i="2"/>
  <c r="P7" i="2"/>
  <c r="O7" i="2"/>
  <c r="N7" i="2"/>
  <c r="S6" i="2"/>
  <c r="Q6" i="2"/>
  <c r="P6" i="2"/>
  <c r="O6" i="2"/>
  <c r="N6" i="2"/>
  <c r="S5" i="2"/>
  <c r="Q5" i="2"/>
  <c r="P5" i="2"/>
  <c r="O5" i="2"/>
  <c r="N5" i="2"/>
  <c r="S4" i="2"/>
  <c r="Q4" i="2"/>
  <c r="P4" i="2"/>
  <c r="O4" i="2"/>
  <c r="N4" i="2"/>
  <c r="S3" i="2"/>
  <c r="Q3" i="2"/>
  <c r="P3" i="2"/>
  <c r="O3" i="2"/>
  <c r="N3" i="2"/>
  <c r="D66" i="2"/>
  <c r="E66" i="2"/>
  <c r="H66" i="2"/>
  <c r="I66" i="2"/>
  <c r="L66" i="2"/>
  <c r="M66" i="2"/>
  <c r="D132" i="2"/>
  <c r="E132" i="2"/>
  <c r="H132" i="2"/>
  <c r="I132" i="2"/>
  <c r="L132" i="2"/>
  <c r="M132" i="2"/>
  <c r="D198" i="2"/>
  <c r="D4" i="9" s="1"/>
  <c r="E198" i="2"/>
  <c r="E4" i="9" s="1"/>
  <c r="H198" i="2"/>
  <c r="I198" i="2"/>
  <c r="L198" i="2"/>
  <c r="M198" i="2"/>
  <c r="M198" i="8"/>
  <c r="L198" i="8"/>
  <c r="I198" i="8"/>
  <c r="H198" i="8"/>
  <c r="E198" i="8"/>
  <c r="D198" i="8"/>
  <c r="M66" i="8"/>
  <c r="L66" i="8"/>
  <c r="I66" i="8"/>
  <c r="H66" i="8"/>
  <c r="E66" i="8"/>
  <c r="D66" i="8"/>
  <c r="M198" i="5"/>
  <c r="L198" i="5"/>
  <c r="I198" i="5"/>
  <c r="H198" i="5"/>
  <c r="E198" i="5"/>
  <c r="D198" i="5"/>
  <c r="M132" i="5"/>
  <c r="L132" i="5"/>
  <c r="I132" i="5"/>
  <c r="H132" i="5"/>
  <c r="E132" i="5"/>
  <c r="D132" i="5"/>
  <c r="M66" i="5"/>
  <c r="L66" i="5"/>
  <c r="I66" i="5"/>
  <c r="H66" i="5"/>
  <c r="E66" i="5"/>
  <c r="D66" i="5"/>
  <c r="M132" i="4"/>
  <c r="L132" i="4"/>
  <c r="I132" i="4"/>
  <c r="H132" i="4"/>
  <c r="E132" i="4"/>
  <c r="D132" i="4"/>
  <c r="M66" i="4"/>
  <c r="L66" i="4"/>
  <c r="I66" i="4"/>
  <c r="H66" i="4"/>
  <c r="E66" i="4"/>
  <c r="D66" i="4"/>
  <c r="M198" i="3"/>
  <c r="L198" i="3"/>
  <c r="I198" i="3"/>
  <c r="H198" i="3"/>
  <c r="E198" i="3"/>
  <c r="D198" i="3"/>
  <c r="M132" i="3"/>
  <c r="L132" i="3"/>
  <c r="I132" i="3"/>
  <c r="H132" i="3"/>
  <c r="E132" i="3"/>
  <c r="D132" i="3"/>
  <c r="M66" i="3"/>
  <c r="L66" i="3"/>
  <c r="I66" i="3"/>
  <c r="H66" i="3"/>
  <c r="E66" i="3"/>
  <c r="D66" i="3"/>
  <c r="R141" i="3" l="1"/>
  <c r="R181" i="2"/>
  <c r="R155" i="3"/>
  <c r="R179" i="3"/>
  <c r="R187" i="3"/>
  <c r="R145" i="4"/>
  <c r="R153" i="4"/>
  <c r="R53" i="8"/>
  <c r="R60" i="5"/>
  <c r="R128" i="5"/>
  <c r="R195" i="3"/>
  <c r="R49" i="5"/>
  <c r="R57" i="5"/>
  <c r="R60" i="8"/>
  <c r="R63" i="8"/>
  <c r="R181" i="8"/>
  <c r="R189" i="8"/>
  <c r="R157" i="2"/>
  <c r="R165" i="2"/>
  <c r="R173" i="2"/>
  <c r="R59" i="3"/>
  <c r="R127" i="3"/>
  <c r="R161" i="4"/>
  <c r="R169" i="4"/>
  <c r="R61" i="8"/>
  <c r="R54" i="8"/>
  <c r="R57" i="8"/>
  <c r="R62" i="8"/>
  <c r="F4" i="9"/>
  <c r="R121" i="2"/>
  <c r="R189" i="2"/>
  <c r="R147" i="3"/>
  <c r="R163" i="3"/>
  <c r="R56" i="5"/>
  <c r="R192" i="5"/>
  <c r="R53" i="2"/>
  <c r="R129" i="2"/>
  <c r="R141" i="2"/>
  <c r="R149" i="2"/>
  <c r="R139" i="3"/>
  <c r="R122" i="3"/>
  <c r="R130" i="3"/>
  <c r="R52" i="4"/>
  <c r="R60" i="4"/>
  <c r="R120" i="4"/>
  <c r="R128" i="4"/>
  <c r="R140" i="4"/>
  <c r="R148" i="4"/>
  <c r="R156" i="4"/>
  <c r="R164" i="4"/>
  <c r="R172" i="4"/>
  <c r="R180" i="4"/>
  <c r="R188" i="4"/>
  <c r="R196" i="4"/>
  <c r="R48" i="8"/>
  <c r="R56" i="8"/>
  <c r="R64" i="8"/>
  <c r="R137" i="3"/>
  <c r="R143" i="3"/>
  <c r="R139" i="4"/>
  <c r="R137" i="4"/>
  <c r="R149" i="5"/>
  <c r="R173" i="5"/>
  <c r="R177" i="5"/>
  <c r="R45" i="5"/>
  <c r="R167" i="3"/>
  <c r="R169" i="3"/>
  <c r="R173" i="3"/>
  <c r="R149" i="3"/>
  <c r="R153" i="3"/>
  <c r="R109" i="3"/>
  <c r="R165" i="3"/>
  <c r="R165" i="5"/>
  <c r="R171" i="3"/>
  <c r="D9" i="9"/>
  <c r="E9" i="9"/>
  <c r="R151" i="3"/>
  <c r="R141" i="8"/>
  <c r="R173" i="8"/>
  <c r="R47" i="4"/>
  <c r="R169" i="5"/>
  <c r="R161" i="5"/>
  <c r="R137" i="5"/>
  <c r="R136" i="5"/>
  <c r="R32" i="4"/>
  <c r="R36" i="4"/>
  <c r="R28" i="4"/>
  <c r="R157" i="5"/>
  <c r="R153" i="5"/>
  <c r="R20" i="4"/>
  <c r="R145" i="5"/>
  <c r="R4" i="4"/>
  <c r="R75" i="2"/>
  <c r="R91" i="2"/>
  <c r="R107" i="2"/>
  <c r="R19" i="2"/>
  <c r="R27" i="2"/>
  <c r="R31" i="2"/>
  <c r="R85" i="3"/>
  <c r="R97" i="3"/>
  <c r="R105" i="3"/>
  <c r="R33" i="3"/>
  <c r="R37" i="3"/>
  <c r="R41" i="3"/>
  <c r="R35" i="4"/>
  <c r="R39" i="4"/>
  <c r="R153" i="8"/>
  <c r="R169" i="8"/>
  <c r="R149" i="8"/>
  <c r="R35" i="2"/>
  <c r="R165" i="8"/>
  <c r="R145" i="8"/>
  <c r="R99" i="2"/>
  <c r="R161" i="8"/>
  <c r="R93" i="3"/>
  <c r="R25" i="3"/>
  <c r="R92" i="4"/>
  <c r="E3" i="10"/>
  <c r="R157" i="8"/>
  <c r="R23" i="2"/>
  <c r="D3" i="10"/>
  <c r="R21" i="3"/>
  <c r="R121" i="8"/>
  <c r="R125" i="8"/>
  <c r="R129" i="8"/>
  <c r="R137" i="8"/>
  <c r="R84" i="8"/>
  <c r="R88" i="8"/>
  <c r="R92" i="8"/>
  <c r="R112" i="8"/>
  <c r="R120" i="8"/>
  <c r="R124" i="8"/>
  <c r="R128" i="8"/>
  <c r="R87" i="8"/>
  <c r="R91" i="8"/>
  <c r="R99" i="8"/>
  <c r="R103" i="8"/>
  <c r="R114" i="8"/>
  <c r="R118" i="8"/>
  <c r="R122" i="8"/>
  <c r="R126" i="8"/>
  <c r="R130" i="8"/>
  <c r="R83" i="8"/>
  <c r="R107" i="8"/>
  <c r="R111" i="8"/>
  <c r="R115" i="8"/>
  <c r="R119" i="8"/>
  <c r="R123" i="8"/>
  <c r="R127" i="8"/>
  <c r="R135" i="8"/>
  <c r="R75" i="8"/>
  <c r="E29" i="9"/>
  <c r="R83" i="2"/>
  <c r="R17" i="3"/>
  <c r="R79" i="2"/>
  <c r="R12" i="4"/>
  <c r="D29" i="9"/>
  <c r="N198" i="8"/>
  <c r="R71" i="2"/>
  <c r="R5" i="3"/>
  <c r="R78" i="8"/>
  <c r="R86" i="8"/>
  <c r="R90" i="8"/>
  <c r="R94" i="8"/>
  <c r="R98" i="8"/>
  <c r="R101" i="8"/>
  <c r="R102" i="8"/>
  <c r="R113" i="8"/>
  <c r="R17" i="8"/>
  <c r="R21" i="8"/>
  <c r="R25" i="8"/>
  <c r="R26" i="8"/>
  <c r="R45" i="8"/>
  <c r="R8" i="8"/>
  <c r="R20" i="8"/>
  <c r="R32" i="8"/>
  <c r="R36" i="8"/>
  <c r="R140" i="5"/>
  <c r="R144" i="5"/>
  <c r="R148" i="5"/>
  <c r="R152" i="5"/>
  <c r="R160" i="5"/>
  <c r="R164" i="5"/>
  <c r="R5" i="5"/>
  <c r="R13" i="5"/>
  <c r="R17" i="5"/>
  <c r="R25" i="5"/>
  <c r="R29" i="5"/>
  <c r="R33" i="5"/>
  <c r="R37" i="5"/>
  <c r="R41" i="5"/>
  <c r="R79" i="4"/>
  <c r="R99" i="4"/>
  <c r="R87" i="4"/>
  <c r="R91" i="4"/>
  <c r="R103" i="4"/>
  <c r="R107" i="4"/>
  <c r="R94" i="4"/>
  <c r="R102" i="4"/>
  <c r="R106" i="4"/>
  <c r="R18" i="4"/>
  <c r="R22" i="4"/>
  <c r="R26" i="4"/>
  <c r="R7" i="4"/>
  <c r="R19" i="4"/>
  <c r="R19" i="3"/>
  <c r="R27" i="3"/>
  <c r="R7" i="3"/>
  <c r="R113" i="2"/>
  <c r="R117" i="2"/>
  <c r="R5" i="2"/>
  <c r="R25" i="2"/>
  <c r="R33" i="2"/>
  <c r="R41" i="2"/>
  <c r="R110" i="4"/>
  <c r="R44" i="4"/>
  <c r="R43" i="4"/>
  <c r="R110" i="8"/>
  <c r="R109" i="8"/>
  <c r="R44" i="8"/>
  <c r="R95" i="8"/>
  <c r="R103" i="2"/>
  <c r="R37" i="2"/>
  <c r="R109" i="2"/>
  <c r="F14" i="9"/>
  <c r="R111" i="4"/>
  <c r="R111" i="2"/>
  <c r="R45" i="3"/>
  <c r="R89" i="3"/>
  <c r="R23" i="4"/>
  <c r="R156" i="5"/>
  <c r="R106" i="8"/>
  <c r="R105" i="8"/>
  <c r="R105" i="2"/>
  <c r="R39" i="2"/>
  <c r="R39" i="3"/>
  <c r="R13" i="8"/>
  <c r="R37" i="8"/>
  <c r="R38" i="8"/>
  <c r="R168" i="5"/>
  <c r="R100" i="4"/>
  <c r="R34" i="4"/>
  <c r="R100" i="8"/>
  <c r="R34" i="8"/>
  <c r="R33" i="8"/>
  <c r="R9" i="8"/>
  <c r="R31" i="3"/>
  <c r="R97" i="8"/>
  <c r="R98" i="4"/>
  <c r="R31" i="4"/>
  <c r="R97" i="2"/>
  <c r="R30" i="4"/>
  <c r="R29" i="3"/>
  <c r="R95" i="2"/>
  <c r="R89" i="2"/>
  <c r="R89" i="8"/>
  <c r="R24" i="8"/>
  <c r="R87" i="2"/>
  <c r="R21" i="5"/>
  <c r="R15" i="2"/>
  <c r="R86" i="4"/>
  <c r="R15" i="3"/>
  <c r="R71" i="4"/>
  <c r="R6" i="4"/>
  <c r="R13" i="2"/>
  <c r="R77" i="8"/>
  <c r="R141" i="5"/>
  <c r="R9" i="5"/>
  <c r="R11" i="2"/>
  <c r="R77" i="3"/>
  <c r="R73" i="8"/>
  <c r="R73" i="3"/>
  <c r="R71" i="8"/>
  <c r="R6" i="8"/>
  <c r="R5" i="8"/>
  <c r="R3" i="8"/>
  <c r="R7" i="8"/>
  <c r="R11" i="8"/>
  <c r="R15" i="8"/>
  <c r="R19" i="8"/>
  <c r="R23" i="8"/>
  <c r="R27" i="8"/>
  <c r="R31" i="8"/>
  <c r="R39" i="8"/>
  <c r="R43" i="8"/>
  <c r="R47" i="8"/>
  <c r="R51" i="8"/>
  <c r="R55" i="8"/>
  <c r="R180" i="5"/>
  <c r="R188" i="5"/>
  <c r="R72" i="5"/>
  <c r="R80" i="5"/>
  <c r="R84" i="5"/>
  <c r="R92" i="5"/>
  <c r="R100" i="5"/>
  <c r="R120" i="5"/>
  <c r="R124" i="5"/>
  <c r="R73" i="5"/>
  <c r="R77" i="5"/>
  <c r="R85" i="5"/>
  <c r="R89" i="5"/>
  <c r="R93" i="5"/>
  <c r="R97" i="5"/>
  <c r="R105" i="5"/>
  <c r="R109" i="5"/>
  <c r="R113" i="5"/>
  <c r="R117" i="5"/>
  <c r="R121" i="5"/>
  <c r="R125" i="5"/>
  <c r="R4" i="5"/>
  <c r="R32" i="5"/>
  <c r="R40" i="5"/>
  <c r="R44" i="5"/>
  <c r="R48" i="5"/>
  <c r="R52" i="5"/>
  <c r="R73" i="4"/>
  <c r="R97" i="4"/>
  <c r="R101" i="4"/>
  <c r="R105" i="4"/>
  <c r="R109" i="4"/>
  <c r="R113" i="4"/>
  <c r="R117" i="4"/>
  <c r="R121" i="4"/>
  <c r="R125" i="4"/>
  <c r="R5" i="4"/>
  <c r="R9" i="4"/>
  <c r="R13" i="4"/>
  <c r="R17" i="4"/>
  <c r="R25" i="4"/>
  <c r="R29" i="4"/>
  <c r="R33" i="4"/>
  <c r="R37" i="4"/>
  <c r="R53" i="4"/>
  <c r="R57" i="4"/>
  <c r="R71" i="3"/>
  <c r="R79" i="3"/>
  <c r="R83" i="3"/>
  <c r="R87" i="3"/>
  <c r="R91" i="3"/>
  <c r="R95" i="3"/>
  <c r="R99" i="3"/>
  <c r="R103" i="3"/>
  <c r="R111" i="3"/>
  <c r="R119" i="3"/>
  <c r="R123" i="3"/>
  <c r="R35" i="8"/>
  <c r="R50" i="4"/>
  <c r="R49" i="4"/>
  <c r="R117" i="8"/>
  <c r="R52" i="8"/>
  <c r="R116" i="8"/>
  <c r="R49" i="8"/>
  <c r="R112" i="4"/>
  <c r="R45" i="4"/>
  <c r="R45" i="2"/>
  <c r="R115" i="3"/>
  <c r="R49" i="2"/>
  <c r="R184" i="5"/>
  <c r="R51" i="3"/>
  <c r="R116" i="5"/>
  <c r="R112" i="5"/>
  <c r="R46" i="8"/>
  <c r="R43" i="3"/>
  <c r="R43" i="2"/>
  <c r="R176" i="5"/>
  <c r="R107" i="3"/>
  <c r="R108" i="8"/>
  <c r="R41" i="8"/>
  <c r="R42" i="8"/>
  <c r="R108" i="4"/>
  <c r="R42" i="4"/>
  <c r="R41" i="4"/>
  <c r="E19" i="9"/>
  <c r="R108" i="5"/>
  <c r="R40" i="8"/>
  <c r="D19" i="9"/>
  <c r="R172" i="5"/>
  <c r="R40" i="4"/>
  <c r="R104" i="8"/>
  <c r="R104" i="4"/>
  <c r="R38" i="4"/>
  <c r="R104" i="5"/>
  <c r="R101" i="2"/>
  <c r="R101" i="3"/>
  <c r="R35" i="3"/>
  <c r="R101" i="5"/>
  <c r="R36" i="5"/>
  <c r="R96" i="8"/>
  <c r="R30" i="8"/>
  <c r="R29" i="8"/>
  <c r="R96" i="4"/>
  <c r="R95" i="4"/>
  <c r="R96" i="5"/>
  <c r="R29" i="2"/>
  <c r="R93" i="2"/>
  <c r="R93" i="4"/>
  <c r="R27" i="4"/>
  <c r="R77" i="4"/>
  <c r="R11" i="4"/>
  <c r="R77" i="2"/>
  <c r="R93" i="8"/>
  <c r="R28" i="8"/>
  <c r="R28" i="5"/>
  <c r="R69" i="8"/>
  <c r="R4" i="8"/>
  <c r="R76" i="5"/>
  <c r="R88" i="4"/>
  <c r="R21" i="4"/>
  <c r="R22" i="8"/>
  <c r="R90" i="4"/>
  <c r="R89" i="4"/>
  <c r="R24" i="4"/>
  <c r="R23" i="3"/>
  <c r="R24" i="5"/>
  <c r="R21" i="2"/>
  <c r="R88" i="5"/>
  <c r="R85" i="8"/>
  <c r="R17" i="2"/>
  <c r="R18" i="8"/>
  <c r="R85" i="2"/>
  <c r="R85" i="4"/>
  <c r="R20" i="5"/>
  <c r="R81" i="4"/>
  <c r="R15" i="4"/>
  <c r="R16" i="4"/>
  <c r="R81" i="8"/>
  <c r="R82" i="8"/>
  <c r="R16" i="8"/>
  <c r="R81" i="2"/>
  <c r="R83" i="4"/>
  <c r="D17" i="9"/>
  <c r="R81" i="5"/>
  <c r="R16" i="5"/>
  <c r="R81" i="3"/>
  <c r="R80" i="8"/>
  <c r="R79" i="8"/>
  <c r="R14" i="8"/>
  <c r="R14" i="4"/>
  <c r="E18" i="9"/>
  <c r="R13" i="3"/>
  <c r="E3" i="9"/>
  <c r="R12" i="5"/>
  <c r="D28" i="9"/>
  <c r="R12" i="8"/>
  <c r="R8" i="4"/>
  <c r="D18" i="9"/>
  <c r="D6" i="10"/>
  <c r="R8" i="5"/>
  <c r="E17" i="9"/>
  <c r="E6" i="10"/>
  <c r="R73" i="2"/>
  <c r="E2" i="10"/>
  <c r="E2" i="9"/>
  <c r="R7" i="2"/>
  <c r="D3" i="9"/>
  <c r="R9" i="2"/>
  <c r="D2" i="10"/>
  <c r="D2" i="9"/>
  <c r="R75" i="3"/>
  <c r="D8" i="9"/>
  <c r="R9" i="3"/>
  <c r="D13" i="9"/>
  <c r="R75" i="4"/>
  <c r="E13" i="9"/>
  <c r="R10" i="4"/>
  <c r="D5" i="10"/>
  <c r="D12" i="9"/>
  <c r="E5" i="10"/>
  <c r="E12" i="9"/>
  <c r="R76" i="8"/>
  <c r="N132" i="8"/>
  <c r="E28" i="9"/>
  <c r="D27" i="9"/>
  <c r="R10" i="8"/>
  <c r="N66" i="8"/>
  <c r="E27" i="9"/>
  <c r="E8" i="9"/>
  <c r="R11" i="3"/>
  <c r="D7" i="10"/>
  <c r="D7" i="9"/>
  <c r="E7" i="10"/>
  <c r="E7" i="9"/>
  <c r="N66" i="2"/>
  <c r="R6" i="2"/>
  <c r="R135" i="2"/>
  <c r="O198" i="2"/>
  <c r="R69" i="3"/>
  <c r="O132" i="3"/>
  <c r="R4" i="2"/>
  <c r="R8" i="2"/>
  <c r="R12" i="2"/>
  <c r="R16" i="2"/>
  <c r="R20" i="2"/>
  <c r="R3" i="2"/>
  <c r="O66" i="2"/>
  <c r="R10" i="2"/>
  <c r="R14" i="2"/>
  <c r="R18" i="2"/>
  <c r="R22" i="2"/>
  <c r="R26" i="2"/>
  <c r="R30" i="2"/>
  <c r="R34" i="2"/>
  <c r="R38" i="2"/>
  <c r="R42" i="2"/>
  <c r="R46" i="2"/>
  <c r="R50" i="2"/>
  <c r="R54" i="2"/>
  <c r="R58" i="2"/>
  <c r="R62" i="2"/>
  <c r="R63" i="2"/>
  <c r="R70" i="2"/>
  <c r="R74" i="2"/>
  <c r="R78" i="2"/>
  <c r="R82" i="2"/>
  <c r="R86" i="2"/>
  <c r="R90" i="2"/>
  <c r="R94" i="2"/>
  <c r="R98" i="2"/>
  <c r="R102" i="2"/>
  <c r="R106" i="2"/>
  <c r="R110" i="2"/>
  <c r="R114" i="2"/>
  <c r="R118" i="2"/>
  <c r="R122" i="2"/>
  <c r="R126" i="2"/>
  <c r="R130" i="2"/>
  <c r="N198" i="2"/>
  <c r="R138" i="2"/>
  <c r="R142" i="2"/>
  <c r="R146" i="2"/>
  <c r="R150" i="2"/>
  <c r="R154" i="2"/>
  <c r="R158" i="2"/>
  <c r="R162" i="2"/>
  <c r="R166" i="2"/>
  <c r="R170" i="2"/>
  <c r="R174" i="2"/>
  <c r="R178" i="2"/>
  <c r="R182" i="2"/>
  <c r="R186" i="2"/>
  <c r="R190" i="2"/>
  <c r="R4" i="3"/>
  <c r="R8" i="3"/>
  <c r="R12" i="3"/>
  <c r="R16" i="3"/>
  <c r="R20" i="3"/>
  <c r="R24" i="3"/>
  <c r="R28" i="3"/>
  <c r="R32" i="3"/>
  <c r="R36" i="3"/>
  <c r="R40" i="3"/>
  <c r="R44" i="3"/>
  <c r="R48" i="3"/>
  <c r="R52" i="3"/>
  <c r="R56" i="3"/>
  <c r="R60" i="3"/>
  <c r="R64" i="3"/>
  <c r="N132" i="3"/>
  <c r="R72" i="3"/>
  <c r="R76" i="3"/>
  <c r="R80" i="3"/>
  <c r="R84" i="3"/>
  <c r="R88" i="3"/>
  <c r="R92" i="3"/>
  <c r="R96" i="3"/>
  <c r="R100" i="3"/>
  <c r="R104" i="3"/>
  <c r="R108" i="3"/>
  <c r="R112" i="3"/>
  <c r="R116" i="3"/>
  <c r="R136" i="3"/>
  <c r="R140" i="3"/>
  <c r="R144" i="3"/>
  <c r="R148" i="3"/>
  <c r="R152" i="3"/>
  <c r="R156" i="3"/>
  <c r="R160" i="3"/>
  <c r="R164" i="3"/>
  <c r="R168" i="3"/>
  <c r="R172" i="3"/>
  <c r="R3" i="4"/>
  <c r="O66" i="4"/>
  <c r="R135" i="4"/>
  <c r="O198" i="4"/>
  <c r="R69" i="5"/>
  <c r="O132" i="5"/>
  <c r="R24" i="2"/>
  <c r="R28" i="2"/>
  <c r="R32" i="2"/>
  <c r="R36" i="2"/>
  <c r="R40" i="2"/>
  <c r="R44" i="2"/>
  <c r="R48" i="2"/>
  <c r="R52" i="2"/>
  <c r="R56" i="2"/>
  <c r="R60" i="2"/>
  <c r="R61" i="2"/>
  <c r="R64" i="2"/>
  <c r="N132" i="2"/>
  <c r="R72" i="2"/>
  <c r="R76" i="2"/>
  <c r="R80" i="2"/>
  <c r="R84" i="2"/>
  <c r="R88" i="2"/>
  <c r="R92" i="2"/>
  <c r="R96" i="2"/>
  <c r="R100" i="2"/>
  <c r="R104" i="2"/>
  <c r="R108" i="2"/>
  <c r="R112" i="2"/>
  <c r="R116" i="2"/>
  <c r="R120" i="2"/>
  <c r="R124" i="2"/>
  <c r="R128" i="2"/>
  <c r="R136" i="2"/>
  <c r="R140" i="2"/>
  <c r="R144" i="2"/>
  <c r="R148" i="2"/>
  <c r="R152" i="2"/>
  <c r="R156" i="2"/>
  <c r="R160" i="2"/>
  <c r="R164" i="2"/>
  <c r="R168" i="2"/>
  <c r="R172" i="2"/>
  <c r="R176" i="2"/>
  <c r="R180" i="2"/>
  <c r="R184" i="2"/>
  <c r="R188" i="2"/>
  <c r="R192" i="2"/>
  <c r="N66" i="3"/>
  <c r="R6" i="3"/>
  <c r="R10" i="3"/>
  <c r="R14" i="3"/>
  <c r="R18" i="3"/>
  <c r="R22" i="3"/>
  <c r="R26" i="3"/>
  <c r="R30" i="3"/>
  <c r="R34" i="3"/>
  <c r="R38" i="3"/>
  <c r="R42" i="3"/>
  <c r="R46" i="3"/>
  <c r="R50" i="3"/>
  <c r="R54" i="3"/>
  <c r="R58" i="3"/>
  <c r="R62" i="3"/>
  <c r="R70" i="3"/>
  <c r="R74" i="3"/>
  <c r="R78" i="3"/>
  <c r="R82" i="3"/>
  <c r="R86" i="3"/>
  <c r="R90" i="3"/>
  <c r="R94" i="3"/>
  <c r="R98" i="3"/>
  <c r="R102" i="3"/>
  <c r="R106" i="3"/>
  <c r="R110" i="3"/>
  <c r="R114" i="3"/>
  <c r="N198" i="3"/>
  <c r="R138" i="3"/>
  <c r="R142" i="3"/>
  <c r="R146" i="3"/>
  <c r="R150" i="3"/>
  <c r="R154" i="3"/>
  <c r="R158" i="3"/>
  <c r="R162" i="3"/>
  <c r="R166" i="3"/>
  <c r="R69" i="2"/>
  <c r="O132" i="2"/>
  <c r="R3" i="3"/>
  <c r="O66" i="3"/>
  <c r="R135" i="3"/>
  <c r="O198" i="3"/>
  <c r="R176" i="3"/>
  <c r="R180" i="3"/>
  <c r="R184" i="3"/>
  <c r="R188" i="3"/>
  <c r="R192" i="3"/>
  <c r="R196" i="3"/>
  <c r="N66" i="4"/>
  <c r="R70" i="4"/>
  <c r="R74" i="4"/>
  <c r="R78" i="4"/>
  <c r="R82" i="4"/>
  <c r="N198" i="4"/>
  <c r="R64" i="5"/>
  <c r="N132" i="5"/>
  <c r="R196" i="5"/>
  <c r="R170" i="3"/>
  <c r="R174" i="3"/>
  <c r="R178" i="3"/>
  <c r="R182" i="3"/>
  <c r="R186" i="3"/>
  <c r="R190" i="3"/>
  <c r="R194" i="3"/>
  <c r="N132" i="4"/>
  <c r="R72" i="4"/>
  <c r="R76" i="4"/>
  <c r="R80" i="4"/>
  <c r="R84" i="4"/>
  <c r="N66" i="5"/>
  <c r="R6" i="5"/>
  <c r="R10" i="5"/>
  <c r="R14" i="5"/>
  <c r="R18" i="5"/>
  <c r="R22" i="5"/>
  <c r="R26" i="5"/>
  <c r="R30" i="5"/>
  <c r="R34" i="5"/>
  <c r="R38" i="5"/>
  <c r="R42" i="5"/>
  <c r="R46" i="5"/>
  <c r="R50" i="5"/>
  <c r="R54" i="5"/>
  <c r="R58" i="5"/>
  <c r="R62" i="5"/>
  <c r="R70" i="5"/>
  <c r="R74" i="5"/>
  <c r="R78" i="5"/>
  <c r="R82" i="5"/>
  <c r="R86" i="5"/>
  <c r="R90" i="5"/>
  <c r="R94" i="5"/>
  <c r="R98" i="5"/>
  <c r="R102" i="5"/>
  <c r="R106" i="5"/>
  <c r="R110" i="5"/>
  <c r="R114" i="5"/>
  <c r="R118" i="5"/>
  <c r="R122" i="5"/>
  <c r="R126" i="5"/>
  <c r="R130" i="5"/>
  <c r="N198" i="5"/>
  <c r="R138" i="5"/>
  <c r="R142" i="5"/>
  <c r="R146" i="5"/>
  <c r="R150" i="5"/>
  <c r="R154" i="5"/>
  <c r="R158" i="5"/>
  <c r="R162" i="5"/>
  <c r="R166" i="5"/>
  <c r="R170" i="5"/>
  <c r="R174" i="5"/>
  <c r="R178" i="5"/>
  <c r="R182" i="5"/>
  <c r="R186" i="5"/>
  <c r="R190" i="5"/>
  <c r="R194" i="5"/>
  <c r="R69" i="4"/>
  <c r="O132" i="4"/>
  <c r="R138" i="4"/>
  <c r="R142" i="4"/>
  <c r="R146" i="4"/>
  <c r="R150" i="4"/>
  <c r="R154" i="4"/>
  <c r="R158" i="4"/>
  <c r="R162" i="4"/>
  <c r="R166" i="4"/>
  <c r="R170" i="4"/>
  <c r="R174" i="4"/>
  <c r="R177" i="4"/>
  <c r="R178" i="4"/>
  <c r="R181" i="4"/>
  <c r="R182" i="4"/>
  <c r="R185" i="4"/>
  <c r="R186" i="4"/>
  <c r="R189" i="4"/>
  <c r="R190" i="4"/>
  <c r="R193" i="4"/>
  <c r="R194" i="4"/>
  <c r="R3" i="5"/>
  <c r="O66" i="5"/>
  <c r="R7" i="5"/>
  <c r="R11" i="5"/>
  <c r="R15" i="5"/>
  <c r="R19" i="5"/>
  <c r="R23" i="5"/>
  <c r="R27" i="5"/>
  <c r="R31" i="5"/>
  <c r="R35" i="5"/>
  <c r="R39" i="5"/>
  <c r="R43" i="5"/>
  <c r="R47" i="5"/>
  <c r="R51" i="5"/>
  <c r="R55" i="5"/>
  <c r="R59" i="5"/>
  <c r="R63" i="5"/>
  <c r="R71" i="5"/>
  <c r="R75" i="5"/>
  <c r="R79" i="5"/>
  <c r="R83" i="5"/>
  <c r="R87" i="5"/>
  <c r="R91" i="5"/>
  <c r="R95" i="5"/>
  <c r="R99" i="5"/>
  <c r="R103" i="5"/>
  <c r="R107" i="5"/>
  <c r="R111" i="5"/>
  <c r="R115" i="5"/>
  <c r="R119" i="5"/>
  <c r="R123" i="5"/>
  <c r="R127" i="5"/>
  <c r="R135" i="5"/>
  <c r="O198" i="5"/>
  <c r="R139" i="5"/>
  <c r="R143" i="5"/>
  <c r="R147" i="5"/>
  <c r="R151" i="5"/>
  <c r="R155" i="5"/>
  <c r="R159" i="5"/>
  <c r="R163" i="5"/>
  <c r="R167" i="5"/>
  <c r="R171" i="5"/>
  <c r="R175" i="5"/>
  <c r="R179" i="5"/>
  <c r="R183" i="5"/>
  <c r="R187" i="5"/>
  <c r="R191" i="5"/>
  <c r="R195" i="5"/>
  <c r="R139" i="8"/>
  <c r="R143" i="8"/>
  <c r="R147" i="8"/>
  <c r="R151" i="8"/>
  <c r="R155" i="8"/>
  <c r="R159" i="8"/>
  <c r="R163" i="8"/>
  <c r="R167" i="8"/>
  <c r="R171" i="8"/>
  <c r="R175" i="8"/>
  <c r="R179" i="8"/>
  <c r="R183" i="8"/>
  <c r="R187" i="8"/>
  <c r="R191" i="8"/>
  <c r="R195" i="8"/>
  <c r="O66" i="8"/>
  <c r="O198" i="8"/>
  <c r="R72" i="8"/>
  <c r="R136" i="8"/>
  <c r="R140" i="8"/>
  <c r="R144" i="8"/>
  <c r="R148" i="8"/>
  <c r="R152" i="8"/>
  <c r="R156" i="8"/>
  <c r="R160" i="8"/>
  <c r="R164" i="8"/>
  <c r="R168" i="8"/>
  <c r="R172" i="8"/>
  <c r="R176" i="8"/>
  <c r="R180" i="8"/>
  <c r="R184" i="8"/>
  <c r="R188" i="8"/>
  <c r="R192" i="8"/>
  <c r="R196" i="8"/>
  <c r="O132" i="8"/>
  <c r="R70" i="8"/>
  <c r="R74" i="8"/>
  <c r="R138" i="8"/>
  <c r="R142" i="8"/>
  <c r="R146" i="8"/>
  <c r="R150" i="8"/>
  <c r="R154" i="8"/>
  <c r="R158" i="8"/>
  <c r="R162" i="8"/>
  <c r="R166" i="8"/>
  <c r="R170" i="8"/>
  <c r="R174" i="8"/>
  <c r="R178" i="8"/>
  <c r="R182" i="8"/>
  <c r="R186" i="8"/>
  <c r="R190" i="8"/>
  <c r="R194" i="8"/>
  <c r="F9" i="9" l="1"/>
  <c r="F29" i="9"/>
  <c r="C3" i="10"/>
  <c r="F3" i="10" s="1"/>
  <c r="E5" i="9"/>
  <c r="F19" i="9"/>
  <c r="F28" i="9"/>
  <c r="D30" i="9"/>
  <c r="D10" i="9"/>
  <c r="F3" i="9"/>
  <c r="C6" i="10"/>
  <c r="F6" i="10" s="1"/>
  <c r="F18" i="9"/>
  <c r="D20" i="9"/>
  <c r="F17" i="9"/>
  <c r="E20" i="9"/>
  <c r="C2" i="10"/>
  <c r="F2" i="10" s="1"/>
  <c r="D5" i="9"/>
  <c r="F2" i="9"/>
  <c r="F8" i="9"/>
  <c r="F13" i="9"/>
  <c r="D15" i="9"/>
  <c r="C5" i="10"/>
  <c r="F5" i="10" s="1"/>
  <c r="E15" i="9"/>
  <c r="F12" i="9"/>
  <c r="F27" i="9"/>
  <c r="E30" i="9"/>
  <c r="C7" i="10"/>
  <c r="F7" i="10" s="1"/>
  <c r="E10" i="9"/>
  <c r="F7" i="9"/>
  <c r="F5" i="9" l="1"/>
  <c r="F30" i="9"/>
  <c r="F10" i="9"/>
  <c r="F15" i="9"/>
  <c r="F20" i="9"/>
</calcChain>
</file>

<file path=xl/sharedStrings.xml><?xml version="1.0" encoding="utf-8"?>
<sst xmlns="http://schemas.openxmlformats.org/spreadsheetml/2006/main" count="700" uniqueCount="65">
  <si>
    <t>NAME</t>
  </si>
  <si>
    <t>DATE</t>
  </si>
  <si>
    <t>SINGLES CRICKET</t>
  </si>
  <si>
    <t>WIN?</t>
  </si>
  <si>
    <t>LOSS?</t>
  </si>
  <si>
    <t>501 DARTS THROWN</t>
  </si>
  <si>
    <t>501 POINTS</t>
  </si>
  <si>
    <t>301 DARTS THROWN</t>
  </si>
  <si>
    <t>301 POINTS</t>
  </si>
  <si>
    <t>TOTAL DARTS THROWN</t>
  </si>
  <si>
    <t>TOTAL POINTS</t>
  </si>
  <si>
    <t>501 AVERAGE</t>
  </si>
  <si>
    <t>301 AVERAGE</t>
  </si>
  <si>
    <t>MATCH AVERAGE</t>
  </si>
  <si>
    <t>WEEKLY AVERAGE</t>
  </si>
  <si>
    <t>LEAGUE AVERAGE</t>
  </si>
  <si>
    <t>WIN</t>
  </si>
  <si>
    <t>LOSS</t>
  </si>
  <si>
    <t>DOUBLES 501</t>
  </si>
  <si>
    <t>FIRST GAME</t>
  </si>
  <si>
    <t>SECOND GAME</t>
  </si>
  <si>
    <t>DOUBLES CRICKET</t>
  </si>
  <si>
    <t>Richard Whitmer</t>
  </si>
  <si>
    <t>TEAM NAME</t>
  </si>
  <si>
    <t>GAMES WON</t>
  </si>
  <si>
    <t>GAMES LOST</t>
  </si>
  <si>
    <t>WINNING PERCENTAGE</t>
  </si>
  <si>
    <t>Total</t>
  </si>
  <si>
    <t>DRW</t>
  </si>
  <si>
    <t>GAMES PLAYED</t>
  </si>
  <si>
    <t>WINNING AVERAGE</t>
  </si>
  <si>
    <t>Low Ton</t>
  </si>
  <si>
    <t>High Ton</t>
  </si>
  <si>
    <t>High In</t>
  </si>
  <si>
    <t>High Out</t>
  </si>
  <si>
    <t>7 Count</t>
  </si>
  <si>
    <t>8 Count</t>
  </si>
  <si>
    <t>9 Count</t>
  </si>
  <si>
    <t>White Horse</t>
  </si>
  <si>
    <t>Hat Trick</t>
  </si>
  <si>
    <t>Cricket Hat</t>
  </si>
  <si>
    <t>Dead Eye</t>
  </si>
  <si>
    <t>Ton 71</t>
  </si>
  <si>
    <t>Ton 80</t>
  </si>
  <si>
    <t>X</t>
  </si>
  <si>
    <t>Shawn Caselman</t>
  </si>
  <si>
    <t>Rodney Wike</t>
  </si>
  <si>
    <t>Scott Ferentz</t>
  </si>
  <si>
    <t>Kenneth Jarred</t>
  </si>
  <si>
    <t>Matt Blades</t>
  </si>
  <si>
    <t>Mike Loyd</t>
  </si>
  <si>
    <t>Whiskey Shots</t>
  </si>
  <si>
    <t>Firing Squad</t>
  </si>
  <si>
    <t>Dart Gingers</t>
  </si>
  <si>
    <t>Devan Smith</t>
  </si>
  <si>
    <t>Jamey Scheerer</t>
  </si>
  <si>
    <t>Tate Tilley</t>
  </si>
  <si>
    <t>Dart Busters</t>
  </si>
  <si>
    <t>Pints and Points</t>
  </si>
  <si>
    <t>William Lyden</t>
  </si>
  <si>
    <t>Jeremy Salazar</t>
  </si>
  <si>
    <t>Brittney Pratt</t>
  </si>
  <si>
    <t>Daniel Regier</t>
  </si>
  <si>
    <t>Shane Tapp</t>
  </si>
  <si>
    <t>John Burwell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</si>
</sst>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</cellStyleXfs>
  <cellXfs count="65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33" borderId="0" xfId="0" applyFont="1" applyFill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18" fillId="0" borderId="15" xfId="0" applyFont="1" applyBorder="1"/>
    <xf numFmtId="0" fontId="18" fillId="0" borderId="16" xfId="0" applyFont="1" applyBorder="1"/>
    <xf numFmtId="0" fontId="19" fillId="0" borderId="18" xfId="0" applyFont="1" applyBorder="1" applyAlignment="1">
      <alignment horizontal="center"/>
    </xf>
    <xf numFmtId="0" fontId="19" fillId="0" borderId="18" xfId="0" applyFont="1" applyBorder="1"/>
    <xf numFmtId="0" fontId="19" fillId="0" borderId="0" xfId="0" applyFont="1" applyAlignment="1">
      <alignment horizontal="center"/>
    </xf>
    <xf numFmtId="14" fontId="21" fillId="0" borderId="11" xfId="0" applyNumberFormat="1" applyFont="1" applyBorder="1" applyAlignment="1">
      <alignment horizontal="right"/>
    </xf>
    <xf numFmtId="0" fontId="19" fillId="0" borderId="12" xfId="0" applyFont="1" applyBorder="1"/>
    <xf numFmtId="0" fontId="19" fillId="0" borderId="12" xfId="0" applyFont="1" applyBorder="1" applyAlignment="1">
      <alignment horizontal="center"/>
    </xf>
    <xf numFmtId="14" fontId="21" fillId="0" borderId="13" xfId="0" applyNumberFormat="1" applyFont="1" applyBorder="1" applyAlignment="1">
      <alignment horizontal="right"/>
    </xf>
    <xf numFmtId="0" fontId="19" fillId="0" borderId="14" xfId="0" applyFont="1" applyBorder="1"/>
    <xf numFmtId="0" fontId="19" fillId="0" borderId="14" xfId="0" applyFont="1" applyBorder="1" applyAlignment="1">
      <alignment horizontal="center"/>
    </xf>
    <xf numFmtId="0" fontId="21" fillId="0" borderId="13" xfId="0" applyFont="1" applyBorder="1"/>
    <xf numFmtId="0" fontId="19" fillId="0" borderId="0" xfId="0" applyFont="1" applyAlignment="1">
      <alignment wrapText="1"/>
    </xf>
    <xf numFmtId="0" fontId="19" fillId="0" borderId="0" xfId="0" applyFont="1"/>
    <xf numFmtId="0" fontId="21" fillId="0" borderId="19" xfId="0" applyFont="1" applyBorder="1" applyAlignment="1">
      <alignment horizontal="right"/>
    </xf>
    <xf numFmtId="0" fontId="21" fillId="0" borderId="11" xfId="0" applyFont="1" applyBorder="1"/>
    <xf numFmtId="0" fontId="22" fillId="0" borderId="0" xfId="0" applyFont="1"/>
    <xf numFmtId="0" fontId="22" fillId="0" borderId="0" xfId="0" applyFont="1" applyAlignment="1">
      <alignment horizontal="center"/>
    </xf>
    <xf numFmtId="0" fontId="21" fillId="0" borderId="19" xfId="0" applyFont="1" applyBorder="1"/>
    <xf numFmtId="2" fontId="18" fillId="0" borderId="10" xfId="0" applyNumberFormat="1" applyFont="1" applyBorder="1" applyAlignment="1">
      <alignment wrapText="1"/>
    </xf>
    <xf numFmtId="2" fontId="21" fillId="0" borderId="0" xfId="0" applyNumberFormat="1" applyFont="1"/>
    <xf numFmtId="2" fontId="20" fillId="0" borderId="0" xfId="0" applyNumberFormat="1" applyFont="1"/>
    <xf numFmtId="2" fontId="21" fillId="0" borderId="0" xfId="0" applyNumberFormat="1" applyFont="1" applyAlignment="1">
      <alignment horizontal="right"/>
    </xf>
    <xf numFmtId="2" fontId="19" fillId="0" borderId="18" xfId="0" applyNumberFormat="1" applyFont="1" applyBorder="1"/>
    <xf numFmtId="2" fontId="19" fillId="0" borderId="18" xfId="0" applyNumberFormat="1" applyFont="1" applyBorder="1" applyAlignment="1">
      <alignment horizontal="right"/>
    </xf>
    <xf numFmtId="2" fontId="19" fillId="0" borderId="0" xfId="0" applyNumberFormat="1" applyFont="1"/>
    <xf numFmtId="2" fontId="21" fillId="0" borderId="0" xfId="0" applyNumberFormat="1" applyFont="1" applyAlignment="1">
      <alignment horizontal="center"/>
    </xf>
    <xf numFmtId="2" fontId="0" fillId="0" borderId="0" xfId="0" applyNumberFormat="1"/>
    <xf numFmtId="2" fontId="19" fillId="0" borderId="17" xfId="0" applyNumberFormat="1" applyFont="1" applyBorder="1" applyAlignment="1">
      <alignment horizontal="center"/>
    </xf>
    <xf numFmtId="2" fontId="19" fillId="0" borderId="0" xfId="0" applyNumberFormat="1" applyFont="1" applyAlignment="1">
      <alignment horizontal="center"/>
    </xf>
    <xf numFmtId="2" fontId="19" fillId="0" borderId="12" xfId="0" applyNumberFormat="1" applyFont="1" applyBorder="1"/>
    <xf numFmtId="2" fontId="19" fillId="0" borderId="14" xfId="0" applyNumberFormat="1" applyFont="1" applyBorder="1"/>
    <xf numFmtId="2" fontId="21" fillId="0" borderId="14" xfId="0" applyNumberFormat="1" applyFont="1" applyBorder="1" applyAlignment="1">
      <alignment horizontal="center"/>
    </xf>
    <xf numFmtId="2" fontId="21" fillId="0" borderId="12" xfId="0" applyNumberFormat="1" applyFont="1" applyBorder="1" applyAlignment="1">
      <alignment horizontal="center"/>
    </xf>
    <xf numFmtId="2" fontId="22" fillId="0" borderId="0" xfId="0" applyNumberFormat="1" applyFont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9" fontId="21" fillId="0" borderId="0" xfId="0" applyNumberFormat="1" applyFont="1" applyBorder="1" applyAlignment="1">
      <alignment horizontal="center"/>
    </xf>
    <xf numFmtId="9" fontId="21" fillId="0" borderId="11" xfId="0" applyNumberFormat="1" applyFont="1" applyBorder="1" applyAlignment="1">
      <alignment horizontal="center"/>
    </xf>
    <xf numFmtId="0" fontId="22" fillId="0" borderId="0" xfId="0" applyFont="1"/>
    <xf numFmtId="0" fontId="21" fillId="0" borderId="14" xfId="0" applyFont="1" applyBorder="1"/>
    <xf numFmtId="0" fontId="20" fillId="0" borderId="11" xfId="0" applyFont="1" applyBorder="1" applyAlignment="1">
      <alignment horizontal="right"/>
    </xf>
    <xf numFmtId="0" fontId="22" fillId="0" borderId="0" xfId="0" applyFont="1"/>
    <xf numFmtId="9" fontId="21" fillId="0" borderId="0" xfId="0" applyNumberFormat="1" applyFont="1" applyAlignment="1">
      <alignment horizontal="left"/>
    </xf>
    <xf numFmtId="10" fontId="21" fillId="0" borderId="12" xfId="0" applyNumberFormat="1" applyFont="1" applyBorder="1" applyAlignment="1">
      <alignment horizontal="center"/>
    </xf>
    <xf numFmtId="9" fontId="21" fillId="0" borderId="11" xfId="0" applyNumberFormat="1" applyFont="1" applyBorder="1" applyAlignment="1">
      <alignment horizontal="left"/>
    </xf>
    <xf numFmtId="0" fontId="22" fillId="0" borderId="0" xfId="0" applyFont="1"/>
    <xf numFmtId="0" fontId="21" fillId="0" borderId="19" xfId="0" applyFont="1" applyBorder="1" applyAlignment="1">
      <alignment horizontal="left"/>
    </xf>
    <xf numFmtId="0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tabSelected="1" workbookViewId="0"/>
  </sheetViews>
  <sheetFormatPr defaultRowHeight="15" x14ac:dyDescent="0.25"/>
  <cols>
    <col min="1" max="1" width="27.140625" bestFit="1" customWidth="1"/>
    <col min="2" max="2" width="15" customWidth="1"/>
    <col min="3" max="5" width="15.5703125" customWidth="1"/>
    <col min="6" max="13" width="16.7109375" customWidth="1"/>
    <col min="14" max="15" width="22.28515625" customWidth="1"/>
    <col min="16" max="17" width="16.5703125" style="43" customWidth="1"/>
    <col min="18" max="19" width="17" style="43" customWidth="1"/>
  </cols>
  <sheetData>
    <row r="1" spans="1:19" ht="36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5" t="s">
        <v>45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10"/>
      <c r="D3" s="10"/>
      <c r="E3" s="10"/>
      <c r="F3" s="11"/>
      <c r="G3" s="12"/>
      <c r="H3" s="12"/>
      <c r="I3" s="12"/>
      <c r="J3" s="12"/>
      <c r="K3" s="12"/>
      <c r="L3" s="12"/>
      <c r="M3" s="12"/>
      <c r="N3" s="10">
        <f>SUM(F3+J3)</f>
        <v>0</v>
      </c>
      <c r="O3" s="10">
        <f>SUM(G3+K3)</f>
        <v>0</v>
      </c>
      <c r="P3" s="42" t="e">
        <f>SUM(G3/F3)</f>
        <v>#DIV/0!</v>
      </c>
      <c r="Q3" s="42" t="e">
        <f>SUM(K3/J3)</f>
        <v>#DIV/0!</v>
      </c>
      <c r="R3" s="42" t="e">
        <f>SUM(O3/N3)</f>
        <v>#DIV/0!</v>
      </c>
      <c r="S3" s="42" t="e">
        <f>SUM((G3+K3)/(F3+J3))</f>
        <v>#DIV/0!</v>
      </c>
    </row>
    <row r="4" spans="1:19" ht="15.75" x14ac:dyDescent="0.25">
      <c r="A4" s="8"/>
      <c r="B4" s="8"/>
      <c r="C4" s="10"/>
      <c r="D4" s="13"/>
      <c r="E4" s="13"/>
      <c r="F4" s="14"/>
      <c r="G4" s="15"/>
      <c r="H4" s="15"/>
      <c r="I4" s="15"/>
      <c r="J4" s="15"/>
      <c r="K4" s="15"/>
      <c r="L4" s="15"/>
      <c r="M4" s="15"/>
      <c r="N4" s="10">
        <f t="shared" ref="N4:O64" si="0">SUM(F4+J4)</f>
        <v>0</v>
      </c>
      <c r="O4" s="10">
        <f t="shared" si="0"/>
        <v>0</v>
      </c>
      <c r="P4" s="42" t="e">
        <f t="shared" ref="P4:P64" si="1">SUM(G4/F4)</f>
        <v>#DIV/0!</v>
      </c>
      <c r="Q4" s="42" t="e">
        <f>SUM(K4/J4)</f>
        <v>#DIV/0!</v>
      </c>
      <c r="R4" s="42" t="e">
        <f t="shared" ref="R4:R64" si="2">SUM(O4/N4)</f>
        <v>#DIV/0!</v>
      </c>
      <c r="S4" s="42" t="e">
        <f>SUM((G3+G4+K3+K4)/(F3+F4+J3+J4))</f>
        <v>#DIV/0!</v>
      </c>
    </row>
    <row r="5" spans="1:19" ht="15.75" x14ac:dyDescent="0.25">
      <c r="A5" s="8"/>
      <c r="B5" s="9">
        <f>SUM(B3+7)</f>
        <v>46293</v>
      </c>
      <c r="C5" s="10"/>
      <c r="D5" s="10" t="s">
        <v>44</v>
      </c>
      <c r="E5" s="10"/>
      <c r="F5" s="14">
        <v>22</v>
      </c>
      <c r="G5" s="15">
        <v>501</v>
      </c>
      <c r="H5" s="15" t="s">
        <v>44</v>
      </c>
      <c r="I5" s="15"/>
      <c r="J5" s="15">
        <v>22</v>
      </c>
      <c r="K5" s="15">
        <v>301</v>
      </c>
      <c r="L5" s="15" t="s">
        <v>44</v>
      </c>
      <c r="M5" s="15"/>
      <c r="N5" s="10">
        <f t="shared" si="0"/>
        <v>44</v>
      </c>
      <c r="O5" s="10">
        <f t="shared" si="0"/>
        <v>802</v>
      </c>
      <c r="P5" s="38">
        <f t="shared" si="1"/>
        <v>22.772727272727273</v>
      </c>
      <c r="Q5" s="38">
        <f t="shared" ref="Q5:Q64" si="3">SUM(K5/J5)</f>
        <v>13.681818181818182</v>
      </c>
      <c r="R5" s="38">
        <f t="shared" si="2"/>
        <v>18.227272727272727</v>
      </c>
      <c r="S5" s="38">
        <f>SUM((G3+G4+G5+K3+K4+K5)/(F3+F4+F5+J3+J4+J5))</f>
        <v>18.227272727272727</v>
      </c>
    </row>
    <row r="6" spans="1:19" ht="15.75" x14ac:dyDescent="0.25">
      <c r="A6" s="8"/>
      <c r="B6" s="8"/>
      <c r="C6" s="10"/>
      <c r="D6" s="13"/>
      <c r="E6" s="13"/>
      <c r="F6" s="14">
        <v>37</v>
      </c>
      <c r="G6" s="15">
        <v>501</v>
      </c>
      <c r="H6" s="15" t="s">
        <v>44</v>
      </c>
      <c r="I6" s="15"/>
      <c r="J6" s="15">
        <v>21</v>
      </c>
      <c r="K6" s="15">
        <v>295</v>
      </c>
      <c r="L6" s="15"/>
      <c r="M6" s="15" t="s">
        <v>44</v>
      </c>
      <c r="N6" s="10">
        <f t="shared" si="0"/>
        <v>58</v>
      </c>
      <c r="O6" s="10">
        <f t="shared" si="0"/>
        <v>796</v>
      </c>
      <c r="P6" s="38">
        <f t="shared" si="1"/>
        <v>13.54054054054054</v>
      </c>
      <c r="Q6" s="38">
        <f t="shared" si="3"/>
        <v>14.047619047619047</v>
      </c>
      <c r="R6" s="38">
        <f t="shared" si="2"/>
        <v>13.724137931034482</v>
      </c>
      <c r="S6" s="38">
        <f>SUM((G3+G4+G5+G6+K3+K4+K5+K6)/(F3+F4+F5+F6+J3+J4+J5+J6))</f>
        <v>15.666666666666666</v>
      </c>
    </row>
    <row r="7" spans="1:19" ht="15.75" x14ac:dyDescent="0.25">
      <c r="A7" s="8"/>
      <c r="B7" s="9">
        <f>SUM(B5+7)</f>
        <v>46300</v>
      </c>
      <c r="C7" s="10"/>
      <c r="D7" s="10" t="s">
        <v>44</v>
      </c>
      <c r="E7" s="10"/>
      <c r="F7" s="14">
        <v>33</v>
      </c>
      <c r="G7" s="15">
        <v>441</v>
      </c>
      <c r="H7" s="15"/>
      <c r="I7" s="15" t="s">
        <v>44</v>
      </c>
      <c r="J7" s="15">
        <v>27</v>
      </c>
      <c r="K7" s="15">
        <v>296</v>
      </c>
      <c r="L7" s="15"/>
      <c r="M7" s="15" t="s">
        <v>44</v>
      </c>
      <c r="N7" s="10">
        <f t="shared" si="0"/>
        <v>60</v>
      </c>
      <c r="O7" s="10">
        <f t="shared" si="0"/>
        <v>737</v>
      </c>
      <c r="P7" s="42">
        <f t="shared" si="1"/>
        <v>13.363636363636363</v>
      </c>
      <c r="Q7" s="42">
        <f t="shared" si="3"/>
        <v>10.962962962962964</v>
      </c>
      <c r="R7" s="42">
        <f t="shared" si="2"/>
        <v>12.283333333333333</v>
      </c>
      <c r="S7" s="38">
        <f>SUM((G3+G4+G5+G6+G7+K3+K4+K5+K6+K7)/(F3+F4+F5+F6+F7+J3+J4+J5+J6+J7))</f>
        <v>14.413580246913581</v>
      </c>
    </row>
    <row r="8" spans="1:19" ht="15.75" x14ac:dyDescent="0.25">
      <c r="A8" s="8"/>
      <c r="B8" s="8"/>
      <c r="C8" s="10"/>
      <c r="D8" s="13"/>
      <c r="E8" s="13"/>
      <c r="F8" s="14">
        <v>42</v>
      </c>
      <c r="G8" s="15">
        <v>501</v>
      </c>
      <c r="H8" s="15" t="s">
        <v>44</v>
      </c>
      <c r="I8" s="15"/>
      <c r="J8" s="15">
        <v>27</v>
      </c>
      <c r="K8" s="15">
        <v>76</v>
      </c>
      <c r="L8" s="15"/>
      <c r="M8" s="15" t="s">
        <v>44</v>
      </c>
      <c r="N8" s="10">
        <f t="shared" si="0"/>
        <v>69</v>
      </c>
      <c r="O8" s="10">
        <f t="shared" si="0"/>
        <v>577</v>
      </c>
      <c r="P8" s="42">
        <f t="shared" si="1"/>
        <v>11.928571428571429</v>
      </c>
      <c r="Q8" s="42">
        <f t="shared" si="3"/>
        <v>2.8148148148148149</v>
      </c>
      <c r="R8" s="42">
        <f t="shared" si="2"/>
        <v>8.3623188405797109</v>
      </c>
      <c r="S8" s="38">
        <f>SUM((G3+G4+G5+G6+G7+G8+K3+K4+K5+K6+K7+K8)/(F3+F4+F5+F6+F7+F8+J3+J4+J5+J6+J7+J8))</f>
        <v>12.606060606060606</v>
      </c>
    </row>
    <row r="9" spans="1:19" ht="15.75" x14ac:dyDescent="0.25">
      <c r="A9" s="8"/>
      <c r="B9" s="9">
        <f t="shared" ref="B9" si="4">SUM(B7+7)</f>
        <v>46307</v>
      </c>
      <c r="C9" s="10"/>
      <c r="D9" s="10" t="s">
        <v>44</v>
      </c>
      <c r="E9" s="10"/>
      <c r="F9" s="14">
        <v>24</v>
      </c>
      <c r="G9" s="15">
        <v>501</v>
      </c>
      <c r="H9" s="15" t="s">
        <v>44</v>
      </c>
      <c r="I9" s="15"/>
      <c r="J9" s="15">
        <v>30</v>
      </c>
      <c r="K9" s="15">
        <v>301</v>
      </c>
      <c r="L9" s="15" t="s">
        <v>44</v>
      </c>
      <c r="M9" s="15"/>
      <c r="N9" s="10">
        <f t="shared" si="0"/>
        <v>54</v>
      </c>
      <c r="O9" s="10">
        <f t="shared" si="0"/>
        <v>802</v>
      </c>
      <c r="P9" s="42">
        <f t="shared" si="1"/>
        <v>20.875</v>
      </c>
      <c r="Q9" s="42">
        <f t="shared" si="3"/>
        <v>10.033333333333333</v>
      </c>
      <c r="R9" s="42">
        <f t="shared" si="2"/>
        <v>14.851851851851851</v>
      </c>
      <c r="S9" s="38">
        <f>SUM((G3+G4+G5+G6+G7+G8+G9+K3+K4+K5+K6+K7+K8+K9)/(F3+F4+F5+F6+F7+F8+F9+J3+J4+J5+J6+J7+J8+J9))</f>
        <v>13.031578947368422</v>
      </c>
    </row>
    <row r="10" spans="1:19" ht="15.75" x14ac:dyDescent="0.25">
      <c r="A10" s="8"/>
      <c r="B10" s="8"/>
      <c r="C10" s="10"/>
      <c r="D10" s="13"/>
      <c r="E10" s="13"/>
      <c r="F10" s="14">
        <v>30</v>
      </c>
      <c r="G10" s="15">
        <v>501</v>
      </c>
      <c r="H10" s="15" t="s">
        <v>44</v>
      </c>
      <c r="I10" s="15"/>
      <c r="J10" s="15">
        <v>43</v>
      </c>
      <c r="K10" s="15">
        <v>301</v>
      </c>
      <c r="L10" s="15" t="s">
        <v>44</v>
      </c>
      <c r="M10" s="15"/>
      <c r="N10" s="10">
        <f t="shared" si="0"/>
        <v>73</v>
      </c>
      <c r="O10" s="10">
        <f t="shared" si="0"/>
        <v>802</v>
      </c>
      <c r="P10" s="42">
        <f t="shared" si="1"/>
        <v>16.7</v>
      </c>
      <c r="Q10" s="42">
        <f t="shared" si="3"/>
        <v>7</v>
      </c>
      <c r="R10" s="42">
        <f t="shared" si="2"/>
        <v>10.986301369863014</v>
      </c>
      <c r="S10" s="38">
        <f>SUM((G3+G4+G5+G6+G7+G8+G9+G10+K3+K4+K5+K6+K7+K8+K9+K10)/(F3+F4+F5+F6+F7+F8+F9+F10+J3+J4+J5+J6+J7+J8+J9+J10))</f>
        <v>12.614525139664805</v>
      </c>
    </row>
    <row r="11" spans="1:19" ht="15.75" x14ac:dyDescent="0.25">
      <c r="A11" s="8"/>
      <c r="B11" s="9">
        <f t="shared" ref="B11" si="5">SUM(B9+7)</f>
        <v>46314</v>
      </c>
      <c r="C11" s="10"/>
      <c r="D11" s="10" t="s">
        <v>44</v>
      </c>
      <c r="E11" s="10"/>
      <c r="F11" s="14">
        <v>40</v>
      </c>
      <c r="G11" s="15">
        <v>501</v>
      </c>
      <c r="H11" s="15" t="s">
        <v>44</v>
      </c>
      <c r="I11" s="15"/>
      <c r="J11" s="15">
        <v>23</v>
      </c>
      <c r="K11" s="15">
        <v>301</v>
      </c>
      <c r="L11" s="15" t="s">
        <v>44</v>
      </c>
      <c r="M11" s="15"/>
      <c r="N11" s="10">
        <f t="shared" si="0"/>
        <v>63</v>
      </c>
      <c r="O11" s="10">
        <f t="shared" si="0"/>
        <v>802</v>
      </c>
      <c r="P11" s="42">
        <f t="shared" si="1"/>
        <v>12.525</v>
      </c>
      <c r="Q11" s="42">
        <f t="shared" si="3"/>
        <v>13.086956521739131</v>
      </c>
      <c r="R11" s="42">
        <f t="shared" si="2"/>
        <v>12.730158730158729</v>
      </c>
      <c r="S11" s="38">
        <f>SUM((G3+G4+G5+G6+G7+G8+G9+G10+G11+K3+K4+K5+K6+K7+K8+K9+K10+K11)/(F3+F4+F5+F6+F7+F8+F9+F10+F11+J3+J4+J5+J6+J7+J8+J9+J10+J11))</f>
        <v>12.631828978622329</v>
      </c>
    </row>
    <row r="12" spans="1:19" ht="15.75" x14ac:dyDescent="0.25">
      <c r="A12" s="8"/>
      <c r="B12" s="8"/>
      <c r="C12" s="10"/>
      <c r="D12" s="13"/>
      <c r="E12" s="13"/>
      <c r="F12" s="14">
        <v>26</v>
      </c>
      <c r="G12" s="15">
        <v>501</v>
      </c>
      <c r="H12" s="15" t="s">
        <v>44</v>
      </c>
      <c r="I12" s="15"/>
      <c r="J12" s="15">
        <v>19</v>
      </c>
      <c r="K12" s="15">
        <v>301</v>
      </c>
      <c r="L12" s="15" t="s">
        <v>44</v>
      </c>
      <c r="M12" s="15"/>
      <c r="N12" s="10">
        <f t="shared" si="0"/>
        <v>45</v>
      </c>
      <c r="O12" s="10">
        <f t="shared" si="0"/>
        <v>802</v>
      </c>
      <c r="P12" s="42">
        <f t="shared" si="1"/>
        <v>19.26923076923077</v>
      </c>
      <c r="Q12" s="42">
        <f t="shared" si="3"/>
        <v>15.842105263157896</v>
      </c>
      <c r="R12" s="42">
        <f t="shared" si="2"/>
        <v>17.822222222222223</v>
      </c>
      <c r="S12" s="38">
        <f>SUM((G3+G4+G5+G6+G7+G8+G9+G10+G11+G12+K3+K4+K5+K6+K7+K8+K9+K10+K11+K12)/(F3+F4+F5+F6+F7+F8+F9+F10+F11+F12+J3+J4+J5+J6+J7+J8+J9+J10+J11+J12))</f>
        <v>13.133047210300429</v>
      </c>
    </row>
    <row r="13" spans="1:19" ht="15.75" x14ac:dyDescent="0.25">
      <c r="A13" s="8"/>
      <c r="B13" s="9">
        <f t="shared" ref="B13" si="6">SUM(B11+7)</f>
        <v>46321</v>
      </c>
      <c r="C13" s="10"/>
      <c r="D13" s="10" t="s">
        <v>44</v>
      </c>
      <c r="E13" s="10"/>
      <c r="F13" s="14">
        <v>37</v>
      </c>
      <c r="G13" s="15">
        <v>501</v>
      </c>
      <c r="H13" s="15" t="s">
        <v>44</v>
      </c>
      <c r="I13" s="15"/>
      <c r="J13" s="15">
        <v>33</v>
      </c>
      <c r="K13" s="15">
        <v>299</v>
      </c>
      <c r="L13" s="15"/>
      <c r="M13" s="15" t="s">
        <v>44</v>
      </c>
      <c r="N13" s="10">
        <f t="shared" si="0"/>
        <v>70</v>
      </c>
      <c r="O13" s="10">
        <f t="shared" si="0"/>
        <v>800</v>
      </c>
      <c r="P13" s="42">
        <f t="shared" si="1"/>
        <v>13.54054054054054</v>
      </c>
      <c r="Q13" s="42">
        <f t="shared" si="3"/>
        <v>9.0606060606060606</v>
      </c>
      <c r="R13" s="42">
        <f t="shared" si="2"/>
        <v>11.428571428571429</v>
      </c>
      <c r="S13" s="38">
        <f>SUM((G3+G4+G5+G6+G7+G8+G9+G10+G11+G12+G13+K3+K4+K5+K6+K7+K8+K9+K10+K11+K12+K13)/(F3+F4+F5+F6+F7+F8+F9+F10+F11+F12+F13+J3+J4+J5+J6+J7+J8+J9+J10+J11+J12+J13))</f>
        <v>12.91044776119403</v>
      </c>
    </row>
    <row r="14" spans="1:19" ht="15.75" x14ac:dyDescent="0.25">
      <c r="A14" s="8"/>
      <c r="B14" s="8"/>
      <c r="C14" s="10"/>
      <c r="D14" s="13"/>
      <c r="E14" s="13"/>
      <c r="F14" s="14">
        <v>36</v>
      </c>
      <c r="G14" s="15">
        <v>491</v>
      </c>
      <c r="H14" s="15"/>
      <c r="I14" s="15" t="s">
        <v>44</v>
      </c>
      <c r="J14" s="15">
        <v>21</v>
      </c>
      <c r="K14" s="15">
        <v>285</v>
      </c>
      <c r="L14" s="15"/>
      <c r="M14" s="15" t="s">
        <v>44</v>
      </c>
      <c r="N14" s="10">
        <f t="shared" si="0"/>
        <v>57</v>
      </c>
      <c r="O14" s="10">
        <f t="shared" si="0"/>
        <v>776</v>
      </c>
      <c r="P14" s="42">
        <f t="shared" si="1"/>
        <v>13.638888888888889</v>
      </c>
      <c r="Q14" s="42">
        <f t="shared" si="3"/>
        <v>13.571428571428571</v>
      </c>
      <c r="R14" s="42">
        <f t="shared" si="2"/>
        <v>13.614035087719298</v>
      </c>
      <c r="S14" s="38">
        <f>SUM((G3+G4+G5+G6+G7+G8+G9+G10+G11+G12+G13+G14+K3+K4+K5+K6+K7+K8+K9+K10+K11+K12+K13+K14)/(F3+F4+F5+F6+F7+F8+F9+F10+F11+F12+F13+F14+J3+J4+J5+J6+J7+J8+J9+J10+J11+J12+J13+J14))</f>
        <v>12.978077571669477</v>
      </c>
    </row>
    <row r="15" spans="1:19" ht="15.75" x14ac:dyDescent="0.25">
      <c r="A15" s="8"/>
      <c r="B15" s="9">
        <f t="shared" ref="B15" si="7">SUM(B13+7)</f>
        <v>46328</v>
      </c>
      <c r="C15" s="10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12.978077571669477</v>
      </c>
    </row>
    <row r="16" spans="1:19" ht="15.75" x14ac:dyDescent="0.25">
      <c r="A16" s="8"/>
      <c r="B16" s="8"/>
      <c r="C16" s="10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12.978077571669477</v>
      </c>
    </row>
    <row r="17" spans="1:19" ht="15.75" x14ac:dyDescent="0.25">
      <c r="A17" s="8"/>
      <c r="B17" s="9">
        <f t="shared" ref="B17" si="8">SUM(B15+7)</f>
        <v>46335</v>
      </c>
      <c r="C17" s="10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12.978077571669477</v>
      </c>
    </row>
    <row r="18" spans="1:19" ht="15.75" x14ac:dyDescent="0.25">
      <c r="A18" s="8"/>
      <c r="B18" s="8"/>
      <c r="C18" s="10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12.978077571669477</v>
      </c>
    </row>
    <row r="19" spans="1:19" ht="15.75" x14ac:dyDescent="0.25">
      <c r="A19" s="8"/>
      <c r="B19" s="9">
        <f t="shared" ref="B19" si="9">SUM(B17+7)</f>
        <v>46342</v>
      </c>
      <c r="C19" s="10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12.978077571669477</v>
      </c>
    </row>
    <row r="20" spans="1:19" ht="15.75" x14ac:dyDescent="0.25">
      <c r="A20" s="8"/>
      <c r="B20" s="8"/>
      <c r="C20" s="10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12.978077571669477</v>
      </c>
    </row>
    <row r="21" spans="1:19" ht="15.75" x14ac:dyDescent="0.25">
      <c r="A21" s="8"/>
      <c r="B21" s="9">
        <f t="shared" ref="B21" si="10">SUM(B19+7)</f>
        <v>46349</v>
      </c>
      <c r="C21" s="10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12.978077571669477</v>
      </c>
    </row>
    <row r="22" spans="1:19" ht="15.75" x14ac:dyDescent="0.25">
      <c r="A22" s="8"/>
      <c r="B22" s="8"/>
      <c r="C22" s="10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12.978077571669477</v>
      </c>
    </row>
    <row r="23" spans="1:19" ht="15.75" x14ac:dyDescent="0.25">
      <c r="A23" s="8"/>
      <c r="B23" s="9">
        <f t="shared" ref="B23" si="11">SUM(B21+7)</f>
        <v>46356</v>
      </c>
      <c r="C23" s="10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12.978077571669477</v>
      </c>
    </row>
    <row r="24" spans="1:19" ht="15.75" x14ac:dyDescent="0.25">
      <c r="A24" s="8"/>
      <c r="B24" s="8"/>
      <c r="C24" s="10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12.978077571669477</v>
      </c>
    </row>
    <row r="25" spans="1:19" ht="15.75" x14ac:dyDescent="0.25">
      <c r="A25" s="8"/>
      <c r="B25" s="9">
        <f t="shared" ref="B25" si="12">SUM(B23+7)</f>
        <v>46363</v>
      </c>
      <c r="C25" s="10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12.978077571669477</v>
      </c>
    </row>
    <row r="26" spans="1:19" ht="15.75" x14ac:dyDescent="0.25">
      <c r="A26" s="8"/>
      <c r="B26" s="8"/>
      <c r="C26" s="10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12.978077571669477</v>
      </c>
    </row>
    <row r="27" spans="1:19" ht="15.75" x14ac:dyDescent="0.25">
      <c r="A27" s="8"/>
      <c r="B27" s="9">
        <f t="shared" ref="B27" si="13">SUM(B25+7)</f>
        <v>46370</v>
      </c>
      <c r="C27" s="10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12.978077571669477</v>
      </c>
    </row>
    <row r="28" spans="1:19" ht="15.75" x14ac:dyDescent="0.25">
      <c r="A28" s="8"/>
      <c r="B28" s="8"/>
      <c r="C28" s="10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12.978077571669477</v>
      </c>
    </row>
    <row r="29" spans="1:19" ht="15.75" x14ac:dyDescent="0.25">
      <c r="A29" s="8"/>
      <c r="B29" s="9">
        <f t="shared" ref="B29" si="14">SUM(B27+7)</f>
        <v>46377</v>
      </c>
      <c r="C29" s="10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12.978077571669477</v>
      </c>
    </row>
    <row r="30" spans="1:19" ht="15.75" x14ac:dyDescent="0.25">
      <c r="A30" s="8"/>
      <c r="B30" s="8"/>
      <c r="C30" s="10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12.978077571669477</v>
      </c>
    </row>
    <row r="31" spans="1:19" ht="15.75" x14ac:dyDescent="0.25">
      <c r="A31" s="8"/>
      <c r="B31" s="9">
        <f t="shared" ref="B31" si="15">SUM(B29+7)</f>
        <v>46384</v>
      </c>
      <c r="C31" s="10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12.978077571669477</v>
      </c>
    </row>
    <row r="32" spans="1:19" ht="15.75" x14ac:dyDescent="0.25">
      <c r="A32" s="8"/>
      <c r="B32" s="8"/>
      <c r="C32" s="10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12.978077571669477</v>
      </c>
    </row>
    <row r="33" spans="1:19" ht="15.75" x14ac:dyDescent="0.25">
      <c r="A33" s="8"/>
      <c r="B33" s="9">
        <f t="shared" ref="B33" si="16">SUM(B31+7)</f>
        <v>46391</v>
      </c>
      <c r="C33" s="10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12.978077571669477</v>
      </c>
    </row>
    <row r="34" spans="1:19" ht="15.75" x14ac:dyDescent="0.25">
      <c r="A34" s="8"/>
      <c r="B34" s="8"/>
      <c r="C34" s="10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12.978077571669477</v>
      </c>
    </row>
    <row r="35" spans="1:19" ht="15.75" x14ac:dyDescent="0.25">
      <c r="A35" s="8"/>
      <c r="B35" s="9">
        <f t="shared" ref="B35" si="17">SUM(B33+7)</f>
        <v>46398</v>
      </c>
      <c r="C35" s="10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12.978077571669477</v>
      </c>
    </row>
    <row r="36" spans="1:19" ht="15.75" x14ac:dyDescent="0.25">
      <c r="A36" s="8"/>
      <c r="B36" s="8"/>
      <c r="C36" s="10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12.978077571669477</v>
      </c>
    </row>
    <row r="37" spans="1:19" ht="15.75" x14ac:dyDescent="0.25">
      <c r="A37" s="8"/>
      <c r="B37" s="9">
        <f t="shared" ref="B37:B41" si="18">SUM(B35+7)</f>
        <v>46405</v>
      </c>
      <c r="C37" s="10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12.978077571669477</v>
      </c>
    </row>
    <row r="38" spans="1:19" ht="15.75" x14ac:dyDescent="0.25">
      <c r="A38" s="8"/>
      <c r="B38" s="8"/>
      <c r="C38" s="10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12.978077571669477</v>
      </c>
    </row>
    <row r="39" spans="1:19" ht="15.75" x14ac:dyDescent="0.25">
      <c r="A39" s="8"/>
      <c r="B39" s="9">
        <f t="shared" ref="B39" si="19">SUM(B37+7)</f>
        <v>46412</v>
      </c>
      <c r="C39" s="10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12.978077571669477</v>
      </c>
    </row>
    <row r="40" spans="1:19" ht="15.75" x14ac:dyDescent="0.25">
      <c r="A40" s="8"/>
      <c r="B40" s="8"/>
      <c r="C40" s="10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12.978077571669477</v>
      </c>
    </row>
    <row r="41" spans="1:19" ht="15.75" x14ac:dyDescent="0.25">
      <c r="A41" s="8"/>
      <c r="B41" s="9">
        <f t="shared" si="18"/>
        <v>46419</v>
      </c>
      <c r="C41" s="10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12.978077571669477</v>
      </c>
    </row>
    <row r="42" spans="1:19" ht="15.75" x14ac:dyDescent="0.25">
      <c r="A42" s="8"/>
      <c r="B42" s="8"/>
      <c r="C42" s="10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12.978077571669477</v>
      </c>
    </row>
    <row r="43" spans="1:19" ht="15.75" x14ac:dyDescent="0.25">
      <c r="A43" s="8"/>
      <c r="B43" s="9"/>
      <c r="C43" s="10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12.978077571669477</v>
      </c>
    </row>
    <row r="44" spans="1:19" ht="15.75" x14ac:dyDescent="0.25">
      <c r="A44" s="8"/>
      <c r="B44" s="8"/>
      <c r="C44" s="10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12.978077571669477</v>
      </c>
    </row>
    <row r="45" spans="1:19" ht="15.75" x14ac:dyDescent="0.25">
      <c r="A45" s="8"/>
      <c r="B45" s="9"/>
      <c r="C45" s="10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12.978077571669477</v>
      </c>
    </row>
    <row r="46" spans="1:19" ht="15.75" x14ac:dyDescent="0.25">
      <c r="A46" s="8"/>
      <c r="B46" s="8"/>
      <c r="C46" s="10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12.978077571669477</v>
      </c>
    </row>
    <row r="47" spans="1:19" ht="15.75" x14ac:dyDescent="0.25">
      <c r="A47" s="8"/>
      <c r="B47" s="9"/>
      <c r="C47" s="10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12.978077571669477</v>
      </c>
    </row>
    <row r="48" spans="1:19" ht="15.75" x14ac:dyDescent="0.25">
      <c r="A48" s="8"/>
      <c r="B48" s="8"/>
      <c r="C48" s="10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12.978077571669477</v>
      </c>
    </row>
    <row r="49" spans="1:19" ht="15.75" x14ac:dyDescent="0.25">
      <c r="A49" s="8"/>
      <c r="B49" s="9"/>
      <c r="C49" s="10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12.978077571669477</v>
      </c>
    </row>
    <row r="50" spans="1:19" ht="15.75" x14ac:dyDescent="0.25">
      <c r="A50" s="8"/>
      <c r="B50" s="8"/>
      <c r="C50" s="10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12.978077571669477</v>
      </c>
    </row>
    <row r="51" spans="1:19" ht="15.75" x14ac:dyDescent="0.25">
      <c r="A51" s="8"/>
      <c r="B51" s="9"/>
      <c r="C51" s="10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12.978077571669477</v>
      </c>
    </row>
    <row r="52" spans="1:19" ht="15.75" x14ac:dyDescent="0.25">
      <c r="A52" s="8"/>
      <c r="B52" s="8"/>
      <c r="C52" s="10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12.978077571669477</v>
      </c>
    </row>
    <row r="53" spans="1:19" ht="15.75" x14ac:dyDescent="0.25">
      <c r="A53" s="8"/>
      <c r="B53" s="8"/>
      <c r="C53" s="10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12.978077571669477</v>
      </c>
    </row>
    <row r="54" spans="1:19" ht="15.75" x14ac:dyDescent="0.25">
      <c r="A54" s="8"/>
      <c r="B54" s="8"/>
      <c r="C54" s="10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12.978077571669477</v>
      </c>
    </row>
    <row r="55" spans="1:19" ht="15.75" x14ac:dyDescent="0.25">
      <c r="A55" s="8"/>
      <c r="B55" s="8"/>
      <c r="C55" s="10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12.978077571669477</v>
      </c>
    </row>
    <row r="56" spans="1:19" ht="15.75" x14ac:dyDescent="0.25">
      <c r="A56" s="8"/>
      <c r="B56" s="8"/>
      <c r="C56" s="10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12.978077571669477</v>
      </c>
    </row>
    <row r="57" spans="1:19" ht="15.75" x14ac:dyDescent="0.25">
      <c r="A57" s="8"/>
      <c r="B57" s="8"/>
      <c r="C57" s="10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12.978077571669477</v>
      </c>
    </row>
    <row r="58" spans="1:19" ht="15.75" x14ac:dyDescent="0.25">
      <c r="A58" s="8"/>
      <c r="B58" s="8"/>
      <c r="C58" s="10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12.978077571669477</v>
      </c>
    </row>
    <row r="59" spans="1:19" ht="15.75" x14ac:dyDescent="0.25">
      <c r="A59" s="8"/>
      <c r="B59" s="8"/>
      <c r="C59" s="10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12.978077571669477</v>
      </c>
    </row>
    <row r="60" spans="1:19" ht="15.75" x14ac:dyDescent="0.25">
      <c r="A60" s="8"/>
      <c r="B60" s="8"/>
      <c r="C60" s="10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12.978077571669477</v>
      </c>
    </row>
    <row r="61" spans="1:19" ht="15.75" x14ac:dyDescent="0.25">
      <c r="A61" s="8"/>
      <c r="B61" s="8"/>
      <c r="C61" s="10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12.978077571669477</v>
      </c>
    </row>
    <row r="62" spans="1:19" ht="15.75" x14ac:dyDescent="0.25">
      <c r="A62" s="8"/>
      <c r="B62" s="8"/>
      <c r="C62" s="10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12.978077571669477</v>
      </c>
    </row>
    <row r="63" spans="1:19" ht="15.75" x14ac:dyDescent="0.25">
      <c r="A63" s="8"/>
      <c r="B63" s="8"/>
      <c r="C63" s="10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12.978077571669477</v>
      </c>
    </row>
    <row r="64" spans="1:19" ht="15.75" x14ac:dyDescent="0.25">
      <c r="A64" s="8"/>
      <c r="B64" s="8"/>
      <c r="C64" s="10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12.978077571669477</v>
      </c>
    </row>
    <row r="65" spans="1:19" ht="16.5" thickBot="1" x14ac:dyDescent="0.3">
      <c r="A65" s="8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12.978077571669477</v>
      </c>
      <c r="D66" s="18">
        <f>COUNTA(D3:D65)</f>
        <v>5</v>
      </c>
      <c r="E66" s="18">
        <f t="shared" ref="E66:M66" si="20">COUNTA(E3:E65)</f>
        <v>0</v>
      </c>
      <c r="F66" s="18"/>
      <c r="G66" s="18"/>
      <c r="H66" s="18">
        <f t="shared" si="20"/>
        <v>8</v>
      </c>
      <c r="I66" s="18">
        <f t="shared" si="20"/>
        <v>2</v>
      </c>
      <c r="J66" s="18"/>
      <c r="K66" s="18"/>
      <c r="L66" s="18">
        <f t="shared" si="20"/>
        <v>5</v>
      </c>
      <c r="M66" s="18">
        <f t="shared" si="20"/>
        <v>5</v>
      </c>
      <c r="N66" s="18">
        <f>SUM(N3:N65)</f>
        <v>593</v>
      </c>
      <c r="O66" s="18">
        <f>SUM(O3:O65)</f>
        <v>7696</v>
      </c>
      <c r="P66" s="39"/>
      <c r="Q66" s="39"/>
      <c r="R66" s="40"/>
      <c r="S66" s="40"/>
    </row>
    <row r="67" spans="1:19" ht="18" x14ac:dyDescent="0.25">
      <c r="A67" s="5"/>
      <c r="B67" s="2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5" t="s">
        <v>54</v>
      </c>
      <c r="B68" s="6"/>
      <c r="C68" s="6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10"/>
      <c r="D69" s="10"/>
      <c r="E69" s="10"/>
      <c r="F69" s="11"/>
      <c r="G69" s="12"/>
      <c r="H69" s="12"/>
      <c r="I69" s="12"/>
      <c r="J69" s="12"/>
      <c r="K69" s="12"/>
      <c r="L69" s="12"/>
      <c r="M69" s="12"/>
      <c r="N69" s="10">
        <f>SUM(F69+J69)</f>
        <v>0</v>
      </c>
      <c r="O69" s="10">
        <f>SUM(G69+K69)</f>
        <v>0</v>
      </c>
      <c r="P69" s="42" t="e">
        <f>SUM(G69/F69)</f>
        <v>#DIV/0!</v>
      </c>
      <c r="Q69" s="42" t="e">
        <f>SUM(K69/J69)</f>
        <v>#DIV/0!</v>
      </c>
      <c r="R69" s="42" t="e">
        <f>SUM(O69/N69)</f>
        <v>#DIV/0!</v>
      </c>
      <c r="S69" s="42" t="e">
        <f>SUM((G69+K69)/(F69+J69))</f>
        <v>#DIV/0!</v>
      </c>
    </row>
    <row r="70" spans="1:19" ht="15.75" x14ac:dyDescent="0.25">
      <c r="A70" s="8"/>
      <c r="B70" s="8"/>
      <c r="C70" s="10"/>
      <c r="D70" s="13"/>
      <c r="E70" s="13"/>
      <c r="F70" s="14"/>
      <c r="G70" s="15"/>
      <c r="H70" s="15"/>
      <c r="I70" s="15"/>
      <c r="J70" s="15"/>
      <c r="K70" s="15"/>
      <c r="L70" s="15"/>
      <c r="M70" s="15"/>
      <c r="N70" s="10">
        <f t="shared" ref="N70:O130" si="21">SUM(F70+J70)</f>
        <v>0</v>
      </c>
      <c r="O70" s="10">
        <f t="shared" si="21"/>
        <v>0</v>
      </c>
      <c r="P70" s="42" t="e">
        <f t="shared" ref="P70:P130" si="22">SUM(G70/F70)</f>
        <v>#DIV/0!</v>
      </c>
      <c r="Q70" s="42" t="e">
        <f>SUM(K70/J70)</f>
        <v>#DIV/0!</v>
      </c>
      <c r="R70" s="42" t="e">
        <f t="shared" ref="R70:R130" si="23">SUM(O70/N70)</f>
        <v>#DIV/0!</v>
      </c>
      <c r="S70" s="42" t="e">
        <f>SUM((G69+G70+K69+K70)/(F69+F70+J69+J70))</f>
        <v>#DIV/0!</v>
      </c>
    </row>
    <row r="71" spans="1:19" ht="15.75" x14ac:dyDescent="0.25">
      <c r="A71" s="8"/>
      <c r="B71" s="9">
        <f>SUM(B69+7)</f>
        <v>46293</v>
      </c>
      <c r="C71" s="10"/>
      <c r="D71" s="10"/>
      <c r="E71" s="10" t="s">
        <v>44</v>
      </c>
      <c r="F71" s="14">
        <v>24</v>
      </c>
      <c r="G71" s="15">
        <v>501</v>
      </c>
      <c r="H71" s="15" t="s">
        <v>44</v>
      </c>
      <c r="I71" s="15"/>
      <c r="J71" s="15">
        <v>21</v>
      </c>
      <c r="K71" s="15">
        <v>229</v>
      </c>
      <c r="L71" s="15"/>
      <c r="M71" s="15" t="s">
        <v>44</v>
      </c>
      <c r="N71" s="10">
        <f t="shared" si="21"/>
        <v>45</v>
      </c>
      <c r="O71" s="10">
        <f t="shared" si="21"/>
        <v>730</v>
      </c>
      <c r="P71" s="38">
        <f t="shared" si="22"/>
        <v>20.875</v>
      </c>
      <c r="Q71" s="38">
        <f t="shared" ref="Q71:Q130" si="24">SUM(K71/J71)</f>
        <v>10.904761904761905</v>
      </c>
      <c r="R71" s="38">
        <f t="shared" si="23"/>
        <v>16.222222222222221</v>
      </c>
      <c r="S71" s="38">
        <f>SUM((G69+G70+G71+K69+K70+K71)/(F69+F70+F71+J69+J70+J71))</f>
        <v>16.222222222222221</v>
      </c>
    </row>
    <row r="72" spans="1:19" ht="15.75" x14ac:dyDescent="0.25">
      <c r="A72" s="8"/>
      <c r="B72" s="8"/>
      <c r="C72" s="10"/>
      <c r="D72" s="13"/>
      <c r="E72" s="13"/>
      <c r="F72" s="14">
        <v>33</v>
      </c>
      <c r="G72" s="15">
        <v>481</v>
      </c>
      <c r="H72" s="15"/>
      <c r="I72" s="15" t="s">
        <v>44</v>
      </c>
      <c r="J72" s="15">
        <v>30</v>
      </c>
      <c r="K72" s="15">
        <v>275</v>
      </c>
      <c r="L72" s="15"/>
      <c r="M72" s="15" t="s">
        <v>44</v>
      </c>
      <c r="N72" s="10">
        <f t="shared" si="21"/>
        <v>63</v>
      </c>
      <c r="O72" s="10">
        <f t="shared" si="21"/>
        <v>756</v>
      </c>
      <c r="P72" s="38">
        <f t="shared" si="22"/>
        <v>14.575757575757576</v>
      </c>
      <c r="Q72" s="38">
        <f t="shared" si="24"/>
        <v>9.1666666666666661</v>
      </c>
      <c r="R72" s="38">
        <f t="shared" si="23"/>
        <v>12</v>
      </c>
      <c r="S72" s="38">
        <f>SUM((G69+G70+G71+G72+K69+K70+K71+K72)/(F69+F70+F71+F72+J69+J70+J71+J72))</f>
        <v>13.75925925925926</v>
      </c>
    </row>
    <row r="73" spans="1:19" ht="15.75" x14ac:dyDescent="0.25">
      <c r="A73" s="8"/>
      <c r="B73" s="9">
        <f>SUM(B71+7)</f>
        <v>46300</v>
      </c>
      <c r="C73" s="10"/>
      <c r="D73" s="10" t="s">
        <v>44</v>
      </c>
      <c r="E73" s="10"/>
      <c r="F73" s="14">
        <v>45</v>
      </c>
      <c r="G73" s="15">
        <v>501</v>
      </c>
      <c r="H73" s="15" t="s">
        <v>44</v>
      </c>
      <c r="I73" s="15"/>
      <c r="J73" s="15">
        <v>53</v>
      </c>
      <c r="K73" s="15">
        <v>301</v>
      </c>
      <c r="L73" s="15" t="s">
        <v>44</v>
      </c>
      <c r="M73" s="15"/>
      <c r="N73" s="10">
        <f t="shared" si="21"/>
        <v>98</v>
      </c>
      <c r="O73" s="10">
        <f t="shared" si="21"/>
        <v>802</v>
      </c>
      <c r="P73" s="42">
        <f t="shared" si="22"/>
        <v>11.133333333333333</v>
      </c>
      <c r="Q73" s="42">
        <f t="shared" si="24"/>
        <v>5.6792452830188678</v>
      </c>
      <c r="R73" s="42">
        <f t="shared" si="23"/>
        <v>8.183673469387756</v>
      </c>
      <c r="S73" s="38">
        <f>SUM((G69+G70+G71+G72+G73+K69+K70+K71+K72+K73)/(F69+F70+F71+F72+F73+J69+J70+J71+J72+J73))</f>
        <v>11.106796116504855</v>
      </c>
    </row>
    <row r="74" spans="1:19" ht="15.75" x14ac:dyDescent="0.25">
      <c r="A74" s="8"/>
      <c r="B74" s="8"/>
      <c r="C74" s="10"/>
      <c r="D74" s="13"/>
      <c r="E74" s="13"/>
      <c r="F74" s="14">
        <v>37</v>
      </c>
      <c r="G74" s="15">
        <v>501</v>
      </c>
      <c r="H74" s="15" t="s">
        <v>44</v>
      </c>
      <c r="I74" s="15"/>
      <c r="J74" s="15">
        <v>30</v>
      </c>
      <c r="K74" s="15">
        <v>301</v>
      </c>
      <c r="L74" s="15" t="s">
        <v>44</v>
      </c>
      <c r="M74" s="15"/>
      <c r="N74" s="10">
        <f t="shared" si="21"/>
        <v>67</v>
      </c>
      <c r="O74" s="10">
        <f t="shared" si="21"/>
        <v>802</v>
      </c>
      <c r="P74" s="42">
        <f t="shared" si="22"/>
        <v>13.54054054054054</v>
      </c>
      <c r="Q74" s="42">
        <f t="shared" si="24"/>
        <v>10.033333333333333</v>
      </c>
      <c r="R74" s="42">
        <f t="shared" si="23"/>
        <v>11.970149253731343</v>
      </c>
      <c r="S74" s="38">
        <f>SUM((G69+G70+G71+G72+G73+G74+K69+K70+K71+K72+K73+K74)/(F69+F70+F71+F72+F73+F74+J69+J70+J71+J72+J73+J74))</f>
        <v>11.318681318681319</v>
      </c>
    </row>
    <row r="75" spans="1:19" ht="15.75" x14ac:dyDescent="0.25">
      <c r="A75" s="8"/>
      <c r="B75" s="9">
        <f t="shared" ref="B75" si="25">SUM(B73+7)</f>
        <v>46307</v>
      </c>
      <c r="C75" s="10"/>
      <c r="D75" s="10" t="s">
        <v>44</v>
      </c>
      <c r="E75" s="10"/>
      <c r="F75" s="14">
        <v>27</v>
      </c>
      <c r="G75" s="15">
        <v>461</v>
      </c>
      <c r="H75" s="15"/>
      <c r="I75" s="15" t="s">
        <v>44</v>
      </c>
      <c r="J75" s="15">
        <v>21</v>
      </c>
      <c r="K75" s="15">
        <v>301</v>
      </c>
      <c r="L75" s="15" t="s">
        <v>44</v>
      </c>
      <c r="M75" s="15"/>
      <c r="N75" s="10">
        <f t="shared" si="21"/>
        <v>48</v>
      </c>
      <c r="O75" s="10">
        <f t="shared" si="21"/>
        <v>762</v>
      </c>
      <c r="P75" s="42">
        <f t="shared" si="22"/>
        <v>17.074074074074073</v>
      </c>
      <c r="Q75" s="42">
        <f t="shared" si="24"/>
        <v>14.333333333333334</v>
      </c>
      <c r="R75" s="42">
        <f t="shared" si="23"/>
        <v>15.875</v>
      </c>
      <c r="S75" s="38">
        <f>SUM((G69+G70+G71+G72+G73+G74+G75+K69+K70+K71+K72+K73+K74+K75)/(F69+F70+F71+F72+F73+F74+F75+J69+J70+J71+J72+J73+J74+J75))</f>
        <v>12</v>
      </c>
    </row>
    <row r="76" spans="1:19" ht="15.75" x14ac:dyDescent="0.25">
      <c r="A76" s="8"/>
      <c r="B76" s="8"/>
      <c r="C76" s="10"/>
      <c r="D76" s="13"/>
      <c r="E76" s="13"/>
      <c r="F76" s="14">
        <v>33</v>
      </c>
      <c r="G76" s="15">
        <v>501</v>
      </c>
      <c r="H76" s="15" t="s">
        <v>44</v>
      </c>
      <c r="I76" s="15"/>
      <c r="J76" s="15">
        <v>31</v>
      </c>
      <c r="K76" s="15">
        <v>301</v>
      </c>
      <c r="L76" s="15" t="s">
        <v>44</v>
      </c>
      <c r="M76" s="15"/>
      <c r="N76" s="10">
        <f t="shared" si="21"/>
        <v>64</v>
      </c>
      <c r="O76" s="10">
        <f t="shared" si="21"/>
        <v>802</v>
      </c>
      <c r="P76" s="42">
        <f t="shared" si="22"/>
        <v>15.181818181818182</v>
      </c>
      <c r="Q76" s="42">
        <f t="shared" si="24"/>
        <v>9.7096774193548381</v>
      </c>
      <c r="R76" s="42">
        <f t="shared" si="23"/>
        <v>12.53125</v>
      </c>
      <c r="S76" s="38">
        <f>SUM((G69+G70+G71+G72+G73+G74+G75+G76+K69+K70+K71+K72+K73+K74+K75+K76)/(F69+F70+F71+F72+F73+F74+F75+F76+J69+J70+J71+J72+J73+J74+J75+J76))</f>
        <v>12.088311688311688</v>
      </c>
    </row>
    <row r="77" spans="1:19" ht="15.75" x14ac:dyDescent="0.25">
      <c r="A77" s="8"/>
      <c r="B77" s="9">
        <f t="shared" ref="B77" si="26">SUM(B75+7)</f>
        <v>46314</v>
      </c>
      <c r="C77" s="10"/>
      <c r="D77" s="10"/>
      <c r="E77" s="10" t="s">
        <v>44</v>
      </c>
      <c r="F77" s="14">
        <v>39</v>
      </c>
      <c r="G77" s="15">
        <v>485</v>
      </c>
      <c r="H77" s="15"/>
      <c r="I77" s="15" t="s">
        <v>44</v>
      </c>
      <c r="J77" s="15">
        <v>24</v>
      </c>
      <c r="K77" s="15">
        <v>301</v>
      </c>
      <c r="L77" s="15" t="s">
        <v>44</v>
      </c>
      <c r="M77" s="15"/>
      <c r="N77" s="10">
        <f t="shared" si="21"/>
        <v>63</v>
      </c>
      <c r="O77" s="10">
        <f t="shared" si="21"/>
        <v>786</v>
      </c>
      <c r="P77" s="42">
        <f t="shared" si="22"/>
        <v>12.435897435897436</v>
      </c>
      <c r="Q77" s="42">
        <f t="shared" si="24"/>
        <v>12.541666666666666</v>
      </c>
      <c r="R77" s="42">
        <f t="shared" si="23"/>
        <v>12.476190476190476</v>
      </c>
      <c r="S77" s="38">
        <f>SUM((G69+G70+G71+G72+G73+G74+G75+G76+G77+K69+K70+K71+K72+K73+K74+K75+K76+K77)/(F69+F70+F71+F72+F73+F74+F75+F76+F77+J69+J70+J71+J72+J73+J74+J75+J76+J77))</f>
        <v>12.142857142857142</v>
      </c>
    </row>
    <row r="78" spans="1:19" ht="15.75" x14ac:dyDescent="0.25">
      <c r="A78" s="8"/>
      <c r="B78" s="8"/>
      <c r="C78" s="10"/>
      <c r="D78" s="13"/>
      <c r="E78" s="13"/>
      <c r="F78" s="14">
        <v>29</v>
      </c>
      <c r="G78" s="15">
        <v>501</v>
      </c>
      <c r="H78" s="15" t="s">
        <v>44</v>
      </c>
      <c r="I78" s="15"/>
      <c r="J78" s="15">
        <v>33</v>
      </c>
      <c r="K78" s="15">
        <v>301</v>
      </c>
      <c r="L78" s="15" t="s">
        <v>44</v>
      </c>
      <c r="M78" s="15"/>
      <c r="N78" s="10">
        <f t="shared" si="21"/>
        <v>62</v>
      </c>
      <c r="O78" s="10">
        <f t="shared" si="21"/>
        <v>802</v>
      </c>
      <c r="P78" s="42">
        <f t="shared" si="22"/>
        <v>17.275862068965516</v>
      </c>
      <c r="Q78" s="42">
        <f t="shared" si="24"/>
        <v>9.1212121212121211</v>
      </c>
      <c r="R78" s="42">
        <f t="shared" si="23"/>
        <v>12.935483870967742</v>
      </c>
      <c r="S78" s="38">
        <f>SUM((G69+G70+G71+G72+G73+G74+G75+G76+G77+G78+K69+K70+K71+K72+K73+K74+K75+K76+K77+K78)/(F69+F70+F71+F72+F73+F74+F75+F76+F77+F78+J69+J70+J71+J72+J73+J74+J75+J76+J77+J78))</f>
        <v>12.239215686274509</v>
      </c>
    </row>
    <row r="79" spans="1:19" ht="15.75" x14ac:dyDescent="0.25">
      <c r="A79" s="8"/>
      <c r="B79" s="9">
        <f t="shared" ref="B79" si="27">SUM(B77+7)</f>
        <v>46321</v>
      </c>
      <c r="C79" s="10"/>
      <c r="D79" s="10" t="s">
        <v>44</v>
      </c>
      <c r="E79" s="10"/>
      <c r="F79" s="14">
        <v>54</v>
      </c>
      <c r="G79" s="15">
        <v>501</v>
      </c>
      <c r="H79" s="15" t="s">
        <v>44</v>
      </c>
      <c r="I79" s="15"/>
      <c r="J79" s="15">
        <v>27</v>
      </c>
      <c r="K79" s="15">
        <v>301</v>
      </c>
      <c r="L79" s="15" t="s">
        <v>44</v>
      </c>
      <c r="M79" s="15"/>
      <c r="N79" s="10">
        <f t="shared" si="21"/>
        <v>81</v>
      </c>
      <c r="O79" s="10">
        <f t="shared" si="21"/>
        <v>802</v>
      </c>
      <c r="P79" s="42">
        <f t="shared" si="22"/>
        <v>9.2777777777777786</v>
      </c>
      <c r="Q79" s="42">
        <f t="shared" si="24"/>
        <v>11.148148148148149</v>
      </c>
      <c r="R79" s="42">
        <f t="shared" si="23"/>
        <v>9.9012345679012341</v>
      </c>
      <c r="S79" s="38">
        <f>SUM((G69+G70+G71+G72+G73+G74+G75+G76+G77+G78+G79+K69+K70+K71+K72+K73+K74+K75+K76+K77+K78+K79)/(F69+F70+F71+F72+F73+F74+F75+F76+F77+F78+F79+J69+J70+J71+J72+J73+J74+J75+J76+J77+J78+J79))</f>
        <v>11.918781725888325</v>
      </c>
    </row>
    <row r="80" spans="1:19" ht="15.75" x14ac:dyDescent="0.25">
      <c r="A80" s="8"/>
      <c r="B80" s="8"/>
      <c r="C80" s="10"/>
      <c r="D80" s="13"/>
      <c r="E80" s="13"/>
      <c r="F80" s="14">
        <v>32</v>
      </c>
      <c r="G80" s="15">
        <v>501</v>
      </c>
      <c r="H80" s="15" t="s">
        <v>44</v>
      </c>
      <c r="I80" s="15"/>
      <c r="J80" s="15">
        <v>36</v>
      </c>
      <c r="K80" s="15">
        <v>301</v>
      </c>
      <c r="L80" s="15" t="s">
        <v>44</v>
      </c>
      <c r="M80" s="15"/>
      <c r="N80" s="10">
        <f t="shared" si="21"/>
        <v>68</v>
      </c>
      <c r="O80" s="10">
        <f t="shared" si="21"/>
        <v>802</v>
      </c>
      <c r="P80" s="42">
        <f t="shared" si="22"/>
        <v>15.65625</v>
      </c>
      <c r="Q80" s="42">
        <f t="shared" si="24"/>
        <v>8.3611111111111107</v>
      </c>
      <c r="R80" s="42">
        <f t="shared" si="23"/>
        <v>11.794117647058824</v>
      </c>
      <c r="S80" s="38">
        <f>SUM((G69+G70+G71+G72+G73+G74+G75+G76+G77+G78+G79+G80+K69+K70+K71+K72+K73+K74+K75+K76+K77+K78+K79+K80)/(F69+F70+F71+F72+F73+F74+F75+F76+F77+F78+F79+F80+J69+J70+J71+J72+J73+J74+J75+J76+J77+J78+J79+J80))</f>
        <v>11.905918057663126</v>
      </c>
    </row>
    <row r="81" spans="1:19" ht="15.75" x14ac:dyDescent="0.25">
      <c r="A81" s="8"/>
      <c r="B81" s="9">
        <f t="shared" ref="B81" si="28">SUM(B79+7)</f>
        <v>46328</v>
      </c>
      <c r="C81" s="10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11.905918057663126</v>
      </c>
    </row>
    <row r="82" spans="1:19" ht="15.75" x14ac:dyDescent="0.25">
      <c r="A82" s="8"/>
      <c r="B82" s="8"/>
      <c r="C82" s="10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11.905918057663126</v>
      </c>
    </row>
    <row r="83" spans="1:19" ht="15.75" x14ac:dyDescent="0.25">
      <c r="A83" s="8"/>
      <c r="B83" s="9">
        <f t="shared" ref="B83" si="29">SUM(B81+7)</f>
        <v>46335</v>
      </c>
      <c r="C83" s="10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11.905918057663126</v>
      </c>
    </row>
    <row r="84" spans="1:19" ht="15.75" x14ac:dyDescent="0.25">
      <c r="A84" s="8"/>
      <c r="B84" s="8"/>
      <c r="C84" s="10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11.905918057663126</v>
      </c>
    </row>
    <row r="85" spans="1:19" ht="15.75" x14ac:dyDescent="0.25">
      <c r="A85" s="8"/>
      <c r="B85" s="9">
        <f t="shared" ref="B85" si="30">SUM(B83+7)</f>
        <v>46342</v>
      </c>
      <c r="C85" s="10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11.905918057663126</v>
      </c>
    </row>
    <row r="86" spans="1:19" ht="15.75" x14ac:dyDescent="0.25">
      <c r="A86" s="8"/>
      <c r="B86" s="8"/>
      <c r="C86" s="10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11.905918057663126</v>
      </c>
    </row>
    <row r="87" spans="1:19" ht="15.75" x14ac:dyDescent="0.25">
      <c r="A87" s="8"/>
      <c r="B87" s="9">
        <f t="shared" ref="B87" si="31">SUM(B85+7)</f>
        <v>46349</v>
      </c>
      <c r="C87" s="10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11.905918057663126</v>
      </c>
    </row>
    <row r="88" spans="1:19" ht="15.75" x14ac:dyDescent="0.25">
      <c r="A88" s="8"/>
      <c r="B88" s="8"/>
      <c r="C88" s="10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11.905918057663126</v>
      </c>
    </row>
    <row r="89" spans="1:19" ht="15.75" x14ac:dyDescent="0.25">
      <c r="A89" s="8"/>
      <c r="B89" s="9">
        <f t="shared" ref="B89" si="32">SUM(B87+7)</f>
        <v>46356</v>
      </c>
      <c r="C89" s="10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11.905918057663126</v>
      </c>
    </row>
    <row r="90" spans="1:19" ht="15.75" x14ac:dyDescent="0.25">
      <c r="A90" s="8"/>
      <c r="B90" s="8"/>
      <c r="C90" s="10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11.905918057663126</v>
      </c>
    </row>
    <row r="91" spans="1:19" ht="15.75" x14ac:dyDescent="0.25">
      <c r="A91" s="8"/>
      <c r="B91" s="9">
        <f t="shared" ref="B91" si="33">SUM(B89+7)</f>
        <v>46363</v>
      </c>
      <c r="C91" s="10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11.905918057663126</v>
      </c>
    </row>
    <row r="92" spans="1:19" ht="15.75" x14ac:dyDescent="0.25">
      <c r="A92" s="8"/>
      <c r="B92" s="8"/>
      <c r="C92" s="10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11.905918057663126</v>
      </c>
    </row>
    <row r="93" spans="1:19" ht="15.75" x14ac:dyDescent="0.25">
      <c r="A93" s="8"/>
      <c r="B93" s="9">
        <f t="shared" ref="B93" si="34">SUM(B91+7)</f>
        <v>46370</v>
      </c>
      <c r="C93" s="10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11.905918057663126</v>
      </c>
    </row>
    <row r="94" spans="1:19" ht="15.75" x14ac:dyDescent="0.25">
      <c r="A94" s="8"/>
      <c r="B94" s="8"/>
      <c r="C94" s="10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11.905918057663126</v>
      </c>
    </row>
    <row r="95" spans="1:19" ht="15.75" x14ac:dyDescent="0.25">
      <c r="A95" s="8"/>
      <c r="B95" s="9">
        <f t="shared" ref="B95" si="35">SUM(B93+7)</f>
        <v>46377</v>
      </c>
      <c r="C95" s="10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11.905918057663126</v>
      </c>
    </row>
    <row r="96" spans="1:19" ht="15.75" x14ac:dyDescent="0.25">
      <c r="A96" s="8"/>
      <c r="B96" s="8"/>
      <c r="C96" s="10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11.905918057663126</v>
      </c>
    </row>
    <row r="97" spans="1:19" ht="15.75" x14ac:dyDescent="0.25">
      <c r="A97" s="8"/>
      <c r="B97" s="9">
        <f t="shared" ref="B97" si="36">SUM(B95+7)</f>
        <v>46384</v>
      </c>
      <c r="C97" s="10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11.905918057663126</v>
      </c>
    </row>
    <row r="98" spans="1:19" ht="15.75" x14ac:dyDescent="0.25">
      <c r="A98" s="8"/>
      <c r="B98" s="8"/>
      <c r="C98" s="10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11.905918057663126</v>
      </c>
    </row>
    <row r="99" spans="1:19" ht="15.75" x14ac:dyDescent="0.25">
      <c r="A99" s="8"/>
      <c r="B99" s="9">
        <f t="shared" ref="B99" si="37">SUM(B97+7)</f>
        <v>46391</v>
      </c>
      <c r="C99" s="10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11.905918057663126</v>
      </c>
    </row>
    <row r="100" spans="1:19" ht="15.75" x14ac:dyDescent="0.25">
      <c r="A100" s="8"/>
      <c r="B100" s="8"/>
      <c r="C100" s="10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11.905918057663126</v>
      </c>
    </row>
    <row r="101" spans="1:19" ht="15.75" x14ac:dyDescent="0.25">
      <c r="A101" s="8"/>
      <c r="B101" s="9">
        <f t="shared" ref="B101" si="38">SUM(B99+7)</f>
        <v>46398</v>
      </c>
      <c r="C101" s="10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11.905918057663126</v>
      </c>
    </row>
    <row r="102" spans="1:19" ht="15.75" x14ac:dyDescent="0.25">
      <c r="A102" s="8"/>
      <c r="B102" s="8"/>
      <c r="C102" s="10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11.905918057663126</v>
      </c>
    </row>
    <row r="103" spans="1:19" ht="15.75" x14ac:dyDescent="0.25">
      <c r="A103" s="8"/>
      <c r="B103" s="9">
        <f t="shared" ref="B103:B107" si="39">SUM(B101+7)</f>
        <v>46405</v>
      </c>
      <c r="C103" s="10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11.905918057663126</v>
      </c>
    </row>
    <row r="104" spans="1:19" ht="15.75" x14ac:dyDescent="0.25">
      <c r="A104" s="8"/>
      <c r="B104" s="8"/>
      <c r="C104" s="10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11.905918057663126</v>
      </c>
    </row>
    <row r="105" spans="1:19" ht="15.75" x14ac:dyDescent="0.25">
      <c r="A105" s="8"/>
      <c r="B105" s="9">
        <f t="shared" ref="B105" si="40">SUM(B103+7)</f>
        <v>46412</v>
      </c>
      <c r="C105" s="10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11.905918057663126</v>
      </c>
    </row>
    <row r="106" spans="1:19" ht="15.75" x14ac:dyDescent="0.25">
      <c r="A106" s="8"/>
      <c r="B106" s="8"/>
      <c r="C106" s="10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11.905918057663126</v>
      </c>
    </row>
    <row r="107" spans="1:19" ht="15.75" x14ac:dyDescent="0.25">
      <c r="A107" s="8"/>
      <c r="B107" s="9">
        <f t="shared" si="39"/>
        <v>46419</v>
      </c>
      <c r="C107" s="10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11.905918057663126</v>
      </c>
    </row>
    <row r="108" spans="1:19" ht="15.75" x14ac:dyDescent="0.25">
      <c r="A108" s="8"/>
      <c r="B108" s="8"/>
      <c r="C108" s="10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11.905918057663126</v>
      </c>
    </row>
    <row r="109" spans="1:19" ht="15.75" x14ac:dyDescent="0.25">
      <c r="A109" s="8"/>
      <c r="B109" s="9"/>
      <c r="C109" s="10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11.905918057663126</v>
      </c>
    </row>
    <row r="110" spans="1:19" ht="15.75" x14ac:dyDescent="0.25">
      <c r="A110" s="8"/>
      <c r="B110" s="8"/>
      <c r="C110" s="10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11.905918057663126</v>
      </c>
    </row>
    <row r="111" spans="1:19" ht="15.75" x14ac:dyDescent="0.25">
      <c r="A111" s="8"/>
      <c r="B111" s="9"/>
      <c r="C111" s="10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11.905918057663126</v>
      </c>
    </row>
    <row r="112" spans="1:19" ht="15.75" x14ac:dyDescent="0.25">
      <c r="A112" s="8"/>
      <c r="B112" s="8"/>
      <c r="C112" s="10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11.905918057663126</v>
      </c>
    </row>
    <row r="113" spans="1:19" ht="15.75" x14ac:dyDescent="0.25">
      <c r="A113" s="8"/>
      <c r="B113" s="9"/>
      <c r="C113" s="10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11.905918057663126</v>
      </c>
    </row>
    <row r="114" spans="1:19" ht="15.75" x14ac:dyDescent="0.25">
      <c r="A114" s="8"/>
      <c r="B114" s="8"/>
      <c r="C114" s="10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11.905918057663126</v>
      </c>
    </row>
    <row r="115" spans="1:19" ht="15.75" x14ac:dyDescent="0.25">
      <c r="A115" s="8"/>
      <c r="B115" s="9"/>
      <c r="C115" s="10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11.905918057663126</v>
      </c>
    </row>
    <row r="116" spans="1:19" ht="15.75" x14ac:dyDescent="0.25">
      <c r="A116" s="8"/>
      <c r="B116" s="8"/>
      <c r="C116" s="10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11.905918057663126</v>
      </c>
    </row>
    <row r="117" spans="1:19" ht="15.75" x14ac:dyDescent="0.25">
      <c r="A117" s="8"/>
      <c r="B117" s="9"/>
      <c r="C117" s="10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11.905918057663126</v>
      </c>
    </row>
    <row r="118" spans="1:19" ht="15.75" x14ac:dyDescent="0.25">
      <c r="A118" s="8"/>
      <c r="B118" s="8"/>
      <c r="C118" s="10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11.905918057663126</v>
      </c>
    </row>
    <row r="119" spans="1:19" ht="15.75" x14ac:dyDescent="0.25">
      <c r="A119" s="8"/>
      <c r="B119" s="8"/>
      <c r="C119" s="10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11.905918057663126</v>
      </c>
    </row>
    <row r="120" spans="1:19" ht="15.75" x14ac:dyDescent="0.25">
      <c r="A120" s="8"/>
      <c r="B120" s="8"/>
      <c r="C120" s="10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11.905918057663126</v>
      </c>
    </row>
    <row r="121" spans="1:19" ht="15.75" x14ac:dyDescent="0.25">
      <c r="A121" s="8"/>
      <c r="B121" s="8"/>
      <c r="C121" s="10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11.905918057663126</v>
      </c>
    </row>
    <row r="122" spans="1:19" ht="15.75" x14ac:dyDescent="0.25">
      <c r="A122" s="8"/>
      <c r="B122" s="8"/>
      <c r="C122" s="10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11.905918057663126</v>
      </c>
    </row>
    <row r="123" spans="1:19" ht="15.75" x14ac:dyDescent="0.25">
      <c r="A123" s="8"/>
      <c r="B123" s="8"/>
      <c r="C123" s="10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11.905918057663126</v>
      </c>
    </row>
    <row r="124" spans="1:19" ht="15.75" x14ac:dyDescent="0.25">
      <c r="A124" s="8"/>
      <c r="B124" s="8"/>
      <c r="C124" s="10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11.905918057663126</v>
      </c>
    </row>
    <row r="125" spans="1:19" ht="15.75" x14ac:dyDescent="0.25">
      <c r="A125" s="8"/>
      <c r="B125" s="8"/>
      <c r="C125" s="10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11.905918057663126</v>
      </c>
    </row>
    <row r="126" spans="1:19" ht="15.75" x14ac:dyDescent="0.25">
      <c r="A126" s="8"/>
      <c r="B126" s="8"/>
      <c r="C126" s="10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11.905918057663126</v>
      </c>
    </row>
    <row r="127" spans="1:19" ht="15.75" x14ac:dyDescent="0.25">
      <c r="A127" s="8"/>
      <c r="B127" s="8"/>
      <c r="C127" s="10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11.905918057663126</v>
      </c>
    </row>
    <row r="128" spans="1:19" ht="15.75" x14ac:dyDescent="0.25">
      <c r="A128" s="8"/>
      <c r="B128" s="8"/>
      <c r="C128" s="10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11.905918057663126</v>
      </c>
    </row>
    <row r="129" spans="1:19" ht="15.75" x14ac:dyDescent="0.25">
      <c r="A129" s="8"/>
      <c r="B129" s="8"/>
      <c r="C129" s="10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11.905918057663126</v>
      </c>
    </row>
    <row r="130" spans="1:19" ht="15.75" x14ac:dyDescent="0.25">
      <c r="A130" s="8"/>
      <c r="B130" s="8"/>
      <c r="C130" s="10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11.905918057663126</v>
      </c>
    </row>
    <row r="131" spans="1:19" ht="16.5" thickBot="1" x14ac:dyDescent="0.3">
      <c r="A131" s="8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11.905918057663126</v>
      </c>
      <c r="D132" s="18">
        <f>COUNTA(D69:D131)</f>
        <v>3</v>
      </c>
      <c r="E132" s="18">
        <f t="shared" ref="E132:M132" si="41">COUNTA(E69:E131)</f>
        <v>2</v>
      </c>
      <c r="F132" s="18"/>
      <c r="G132" s="18"/>
      <c r="H132" s="18">
        <f t="shared" si="41"/>
        <v>7</v>
      </c>
      <c r="I132" s="18">
        <f t="shared" si="41"/>
        <v>3</v>
      </c>
      <c r="J132" s="18"/>
      <c r="K132" s="18"/>
      <c r="L132" s="18">
        <f t="shared" si="41"/>
        <v>8</v>
      </c>
      <c r="M132" s="18">
        <f t="shared" si="41"/>
        <v>2</v>
      </c>
      <c r="N132" s="18">
        <f>SUM(N69:N131)</f>
        <v>659</v>
      </c>
      <c r="O132" s="18">
        <f>SUM(O69:O131)</f>
        <v>7846</v>
      </c>
      <c r="P132" s="39"/>
      <c r="Q132" s="39"/>
      <c r="R132" s="40"/>
      <c r="S132" s="40"/>
    </row>
    <row r="133" spans="1:19" ht="18" x14ac:dyDescent="0.25">
      <c r="A133" s="5"/>
      <c r="B133" s="2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5" t="s">
        <v>55</v>
      </c>
      <c r="B134" s="6"/>
      <c r="C134" s="6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10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10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10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10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10"/>
      <c r="D139" s="10"/>
      <c r="E139" s="10"/>
      <c r="F139" s="14"/>
      <c r="G139" s="15"/>
      <c r="H139" s="15"/>
      <c r="I139" s="15"/>
      <c r="J139" s="15"/>
      <c r="K139" s="15"/>
      <c r="L139" s="15"/>
      <c r="M139" s="15"/>
      <c r="N139" s="10">
        <f t="shared" si="42"/>
        <v>0</v>
      </c>
      <c r="O139" s="10">
        <f t="shared" si="42"/>
        <v>0</v>
      </c>
      <c r="P139" s="42" t="e">
        <f t="shared" si="43"/>
        <v>#DIV/0!</v>
      </c>
      <c r="Q139" s="42" t="e">
        <f t="shared" si="45"/>
        <v>#DIV/0!</v>
      </c>
      <c r="R139" s="42" t="e">
        <f t="shared" si="44"/>
        <v>#DIV/0!</v>
      </c>
      <c r="S139" s="42" t="e">
        <f>SUM((G135+G136+G137+G138+G139+K135+K136+K137+K138+K139)/(F135+F136+F137+F138+F139+J135+J136+J137+J138+J139))</f>
        <v>#DIV/0!</v>
      </c>
    </row>
    <row r="140" spans="1:19" ht="15.75" x14ac:dyDescent="0.25">
      <c r="A140" s="8"/>
      <c r="B140" s="8"/>
      <c r="C140" s="10"/>
      <c r="D140" s="13"/>
      <c r="E140" s="13"/>
      <c r="F140" s="14"/>
      <c r="G140" s="15"/>
      <c r="H140" s="15"/>
      <c r="I140" s="15"/>
      <c r="J140" s="15"/>
      <c r="K140" s="15"/>
      <c r="L140" s="15"/>
      <c r="M140" s="15"/>
      <c r="N140" s="10">
        <f t="shared" si="42"/>
        <v>0</v>
      </c>
      <c r="O140" s="10">
        <f t="shared" si="42"/>
        <v>0</v>
      </c>
      <c r="P140" s="42" t="e">
        <f t="shared" si="43"/>
        <v>#DIV/0!</v>
      </c>
      <c r="Q140" s="42" t="e">
        <f t="shared" si="45"/>
        <v>#DIV/0!</v>
      </c>
      <c r="R140" s="42" t="e">
        <f t="shared" si="44"/>
        <v>#DIV/0!</v>
      </c>
      <c r="S140" s="42" t="e">
        <f>SUM((G135+G136+G137+G138+G139+G140+K135+K136+K137+K138+K139+K140)/(F135+F136+F137+F138+F139+F140+J135+J136+J137+J138+J139+J140))</f>
        <v>#DIV/0!</v>
      </c>
    </row>
    <row r="141" spans="1:19" ht="15.75" x14ac:dyDescent="0.25">
      <c r="A141" s="8"/>
      <c r="B141" s="9">
        <f t="shared" ref="B141" si="46">SUM(B139+7)</f>
        <v>46307</v>
      </c>
      <c r="C141" s="10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 t="e">
        <f>SUM((G135+G136+G137+G138+G139+G140+G141+K135+K136+K137+K138+K139+K140+K141)/(F135+F136+F137+F138+F139+F140+F141+J135+J136+J137+J138+J139+J140+J141))</f>
        <v>#DIV/0!</v>
      </c>
    </row>
    <row r="142" spans="1:19" ht="15.75" x14ac:dyDescent="0.25">
      <c r="A142" s="8"/>
      <c r="B142" s="8"/>
      <c r="C142" s="10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 t="e">
        <f>SUM((G135+G136+G137+G138+G139+G140+G141+G142+K135+K136+K137+K138+K139+K140+K141+K142)/(F135+F136+F137+F138+F139+F140+F141+F142+J135+J136+J137+J138+J139+J140+J141+J142))</f>
        <v>#DIV/0!</v>
      </c>
    </row>
    <row r="143" spans="1:19" ht="15.75" x14ac:dyDescent="0.25">
      <c r="A143" s="8"/>
      <c r="B143" s="9">
        <f t="shared" ref="B143" si="47">SUM(B141+7)</f>
        <v>46314</v>
      </c>
      <c r="C143" s="10"/>
      <c r="D143" s="10"/>
      <c r="E143" s="10"/>
      <c r="F143" s="14"/>
      <c r="G143" s="15"/>
      <c r="H143" s="15"/>
      <c r="I143" s="15"/>
      <c r="J143" s="15"/>
      <c r="K143" s="15"/>
      <c r="L143" s="15"/>
      <c r="M143" s="15"/>
      <c r="N143" s="10">
        <f t="shared" si="42"/>
        <v>0</v>
      </c>
      <c r="O143" s="10">
        <f t="shared" si="42"/>
        <v>0</v>
      </c>
      <c r="P143" s="42" t="e">
        <f t="shared" si="43"/>
        <v>#DIV/0!</v>
      </c>
      <c r="Q143" s="42" t="e">
        <f t="shared" si="45"/>
        <v>#DIV/0!</v>
      </c>
      <c r="R143" s="42" t="e">
        <f t="shared" si="44"/>
        <v>#DIV/0!</v>
      </c>
      <c r="S143" s="42" t="e">
        <f>SUM((G135+G136+G137+G138+G139+G140+G141+G142+G143+K135+K136+K137+K138+K139+K140+K141+K142+K143)/(F135+F136+F137+F138+F139+F140+F141+F142+F143+J135+J136+J137+J138+J139+J140+J141+J142+J143))</f>
        <v>#DIV/0!</v>
      </c>
    </row>
    <row r="144" spans="1:19" ht="15.75" x14ac:dyDescent="0.25">
      <c r="A144" s="8"/>
      <c r="B144" s="8"/>
      <c r="C144" s="10"/>
      <c r="D144" s="13"/>
      <c r="E144" s="13"/>
      <c r="F144" s="14"/>
      <c r="G144" s="15"/>
      <c r="H144" s="15"/>
      <c r="I144" s="15"/>
      <c r="J144" s="15"/>
      <c r="K144" s="15"/>
      <c r="L144" s="15"/>
      <c r="M144" s="15"/>
      <c r="N144" s="10">
        <f t="shared" si="42"/>
        <v>0</v>
      </c>
      <c r="O144" s="10">
        <f t="shared" si="42"/>
        <v>0</v>
      </c>
      <c r="P144" s="42" t="e">
        <f t="shared" si="43"/>
        <v>#DIV/0!</v>
      </c>
      <c r="Q144" s="42" t="e">
        <f t="shared" si="45"/>
        <v>#DIV/0!</v>
      </c>
      <c r="R144" s="42" t="e">
        <f t="shared" si="44"/>
        <v>#DIV/0!</v>
      </c>
      <c r="S144" s="42" t="e">
        <f>SUM((G135+G136+G137+G138+G139+G140+G141+G142+G143+G144+K135+K136+K137+K138+K139+K140+K141+K142+K143+K144)/(F135+F136+F137+F138+F139+F140+F141+F142+F143+F144+J135+J136+J137+J138+J139+J140+J141+J142+J143+J144))</f>
        <v>#DIV/0!</v>
      </c>
    </row>
    <row r="145" spans="1:19" ht="15.75" x14ac:dyDescent="0.25">
      <c r="A145" s="8"/>
      <c r="B145" s="9">
        <f t="shared" ref="B145" si="48">SUM(B143+7)</f>
        <v>46321</v>
      </c>
      <c r="C145" s="10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 t="e">
        <f>SUM((G135+G136+G137+G138+G139+G140+G141+G142+G143+G144+G145+K135+K136+K137+K138+K139+K140+K141+K142+K143+K144+K145)/(F135+F136+F137+F138+F139+F140+F141+F142+F143+F144+F145+J135+J136+J137+J138+J139+J140+J141+J142+J143+J144+J145))</f>
        <v>#DIV/0!</v>
      </c>
    </row>
    <row r="146" spans="1:19" ht="15.75" x14ac:dyDescent="0.25">
      <c r="A146" s="8"/>
      <c r="B146" s="8"/>
      <c r="C146" s="10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 t="e">
        <f>SUM((G135+G136+G137+G138+G139+G140+G141+G142+G143+G144+G145+G146+K135+K136+K137+K138+K139+K140+K141+K142+K143+K144+K145+K146)/(F135+F136+F137+F138+F139+F140+F141+F142+F143+F144+F145+F146+J135+J136+J137+J138+J139+J140+J141+J142+J143+J144+J145+J146))</f>
        <v>#DIV/0!</v>
      </c>
    </row>
    <row r="147" spans="1:19" ht="15.75" x14ac:dyDescent="0.25">
      <c r="A147" s="8"/>
      <c r="B147" s="9">
        <f t="shared" ref="B147" si="49">SUM(B145+7)</f>
        <v>46328</v>
      </c>
      <c r="C147" s="10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 t="e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#DIV/0!</v>
      </c>
    </row>
    <row r="148" spans="1:19" ht="15.75" x14ac:dyDescent="0.25">
      <c r="A148" s="8"/>
      <c r="B148" s="8"/>
      <c r="C148" s="10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 t="e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#DIV/0!</v>
      </c>
    </row>
    <row r="149" spans="1:19" ht="15.75" x14ac:dyDescent="0.25">
      <c r="A149" s="8"/>
      <c r="B149" s="9">
        <f t="shared" ref="B149" si="50">SUM(B147+7)</f>
        <v>46335</v>
      </c>
      <c r="C149" s="10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 t="e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#DIV/0!</v>
      </c>
    </row>
    <row r="150" spans="1:19" ht="15.75" x14ac:dyDescent="0.25">
      <c r="A150" s="8"/>
      <c r="B150" s="8"/>
      <c r="C150" s="10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 t="e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#DIV/0!</v>
      </c>
    </row>
    <row r="151" spans="1:19" ht="15.75" x14ac:dyDescent="0.25">
      <c r="A151" s="8"/>
      <c r="B151" s="9">
        <f t="shared" ref="B151" si="51">SUM(B149+7)</f>
        <v>46342</v>
      </c>
      <c r="C151" s="10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 t="e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#DIV/0!</v>
      </c>
    </row>
    <row r="152" spans="1:19" ht="15.75" x14ac:dyDescent="0.25">
      <c r="A152" s="8"/>
      <c r="B152" s="8"/>
      <c r="C152" s="10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 t="e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#DIV/0!</v>
      </c>
    </row>
    <row r="153" spans="1:19" ht="15.75" x14ac:dyDescent="0.25">
      <c r="A153" s="8"/>
      <c r="B153" s="9">
        <f t="shared" ref="B153" si="52">SUM(B151+7)</f>
        <v>46349</v>
      </c>
      <c r="C153" s="10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 t="e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#DIV/0!</v>
      </c>
    </row>
    <row r="154" spans="1:19" ht="15.75" x14ac:dyDescent="0.25">
      <c r="A154" s="8"/>
      <c r="B154" s="8"/>
      <c r="C154" s="10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 t="e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#DIV/0!</v>
      </c>
    </row>
    <row r="155" spans="1:19" ht="15.75" x14ac:dyDescent="0.25">
      <c r="A155" s="8"/>
      <c r="B155" s="9">
        <f t="shared" ref="B155" si="53">SUM(B153+7)</f>
        <v>46356</v>
      </c>
      <c r="C155" s="10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 t="e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#DIV/0!</v>
      </c>
    </row>
    <row r="156" spans="1:19" ht="15.75" x14ac:dyDescent="0.25">
      <c r="A156" s="8"/>
      <c r="B156" s="8"/>
      <c r="C156" s="10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 t="e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#DIV/0!</v>
      </c>
    </row>
    <row r="157" spans="1:19" ht="15.75" x14ac:dyDescent="0.25">
      <c r="A157" s="8"/>
      <c r="B157" s="9">
        <f t="shared" ref="B157" si="54">SUM(B155+7)</f>
        <v>46363</v>
      </c>
      <c r="C157" s="10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 t="e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#DIV/0!</v>
      </c>
    </row>
    <row r="158" spans="1:19" ht="15.75" x14ac:dyDescent="0.25">
      <c r="A158" s="8"/>
      <c r="B158" s="8"/>
      <c r="C158" s="10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 t="e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#DIV/0!</v>
      </c>
    </row>
    <row r="159" spans="1:19" ht="15.75" x14ac:dyDescent="0.25">
      <c r="A159" s="8"/>
      <c r="B159" s="9">
        <f t="shared" ref="B159" si="55">SUM(B157+7)</f>
        <v>46370</v>
      </c>
      <c r="C159" s="10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 t="e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#DIV/0!</v>
      </c>
    </row>
    <row r="160" spans="1:19" ht="15.75" x14ac:dyDescent="0.25">
      <c r="A160" s="8"/>
      <c r="B160" s="8"/>
      <c r="C160" s="10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 t="e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#DIV/0!</v>
      </c>
    </row>
    <row r="161" spans="1:19" ht="15.75" x14ac:dyDescent="0.25">
      <c r="A161" s="8"/>
      <c r="B161" s="9">
        <f t="shared" ref="B161" si="56">SUM(B159+7)</f>
        <v>46377</v>
      </c>
      <c r="C161" s="10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 t="e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#DIV/0!</v>
      </c>
    </row>
    <row r="162" spans="1:19" ht="15.75" x14ac:dyDescent="0.25">
      <c r="A162" s="8"/>
      <c r="B162" s="8"/>
      <c r="C162" s="10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 t="e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#DIV/0!</v>
      </c>
    </row>
    <row r="163" spans="1:19" ht="15.75" x14ac:dyDescent="0.25">
      <c r="A163" s="8"/>
      <c r="B163" s="9">
        <f t="shared" ref="B163" si="57">SUM(B161+7)</f>
        <v>46384</v>
      </c>
      <c r="C163" s="10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 t="e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#DIV/0!</v>
      </c>
    </row>
    <row r="164" spans="1:19" ht="15.75" x14ac:dyDescent="0.25">
      <c r="A164" s="8"/>
      <c r="B164" s="8"/>
      <c r="C164" s="10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 t="e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#DIV/0!</v>
      </c>
    </row>
    <row r="165" spans="1:19" ht="15.75" x14ac:dyDescent="0.25">
      <c r="A165" s="8"/>
      <c r="B165" s="9">
        <f t="shared" ref="B165" si="58">SUM(B163+7)</f>
        <v>46391</v>
      </c>
      <c r="C165" s="10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 t="e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#DIV/0!</v>
      </c>
    </row>
    <row r="166" spans="1:19" ht="15.75" x14ac:dyDescent="0.25">
      <c r="A166" s="8"/>
      <c r="B166" s="8"/>
      <c r="C166" s="10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 t="e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#DIV/0!</v>
      </c>
    </row>
    <row r="167" spans="1:19" ht="15.75" x14ac:dyDescent="0.25">
      <c r="A167" s="8"/>
      <c r="B167" s="9">
        <f t="shared" ref="B167" si="59">SUM(B165+7)</f>
        <v>46398</v>
      </c>
      <c r="C167" s="10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 t="e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#DIV/0!</v>
      </c>
    </row>
    <row r="168" spans="1:19" ht="15.75" x14ac:dyDescent="0.25">
      <c r="A168" s="8"/>
      <c r="B168" s="8"/>
      <c r="C168" s="10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 t="e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#DIV/0!</v>
      </c>
    </row>
    <row r="169" spans="1:19" ht="15.75" x14ac:dyDescent="0.25">
      <c r="A169" s="8"/>
      <c r="B169" s="9">
        <f t="shared" ref="B169:B173" si="60">SUM(B167+7)</f>
        <v>46405</v>
      </c>
      <c r="C169" s="10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 t="e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#DIV/0!</v>
      </c>
    </row>
    <row r="170" spans="1:19" ht="15.75" x14ac:dyDescent="0.25">
      <c r="A170" s="8"/>
      <c r="B170" s="8"/>
      <c r="C170" s="10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 t="e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#DIV/0!</v>
      </c>
    </row>
    <row r="171" spans="1:19" ht="15.75" x14ac:dyDescent="0.25">
      <c r="A171" s="8"/>
      <c r="B171" s="9">
        <f t="shared" ref="B171" si="61">SUM(B169+7)</f>
        <v>46412</v>
      </c>
      <c r="C171" s="10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 t="e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#DIV/0!</v>
      </c>
    </row>
    <row r="172" spans="1:19" ht="15.75" x14ac:dyDescent="0.25">
      <c r="A172" s="8"/>
      <c r="B172" s="8"/>
      <c r="C172" s="10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 t="e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#DIV/0!</v>
      </c>
    </row>
    <row r="173" spans="1:19" ht="15.75" x14ac:dyDescent="0.25">
      <c r="A173" s="8"/>
      <c r="B173" s="9">
        <f t="shared" si="60"/>
        <v>46419</v>
      </c>
      <c r="C173" s="10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 t="e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#DIV/0!</v>
      </c>
    </row>
    <row r="174" spans="1:19" ht="15.75" x14ac:dyDescent="0.25">
      <c r="A174" s="8"/>
      <c r="B174" s="8"/>
      <c r="C174" s="10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 t="e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#DIV/0!</v>
      </c>
    </row>
    <row r="175" spans="1:19" ht="15.75" x14ac:dyDescent="0.25">
      <c r="A175" s="8"/>
      <c r="B175" s="9"/>
      <c r="C175" s="10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 t="e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#DIV/0!</v>
      </c>
    </row>
    <row r="176" spans="1:19" ht="15.75" x14ac:dyDescent="0.25">
      <c r="A176" s="8"/>
      <c r="B176" s="8"/>
      <c r="C176" s="10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 t="e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#DIV/0!</v>
      </c>
    </row>
    <row r="177" spans="1:19" ht="15.75" x14ac:dyDescent="0.25">
      <c r="A177" s="8"/>
      <c r="B177" s="9"/>
      <c r="C177" s="10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 t="e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#DIV/0!</v>
      </c>
    </row>
    <row r="178" spans="1:19" ht="15.75" x14ac:dyDescent="0.25">
      <c r="A178" s="8"/>
      <c r="B178" s="8"/>
      <c r="C178" s="10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 t="e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#DIV/0!</v>
      </c>
    </row>
    <row r="179" spans="1:19" ht="15.75" x14ac:dyDescent="0.25">
      <c r="A179" s="8"/>
      <c r="B179" s="9"/>
      <c r="C179" s="10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 t="e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#DIV/0!</v>
      </c>
    </row>
    <row r="180" spans="1:19" ht="15.75" x14ac:dyDescent="0.25">
      <c r="A180" s="8"/>
      <c r="B180" s="8"/>
      <c r="C180" s="10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 t="e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#DIV/0!</v>
      </c>
    </row>
    <row r="181" spans="1:19" ht="15.75" x14ac:dyDescent="0.25">
      <c r="A181" s="8"/>
      <c r="B181" s="9"/>
      <c r="C181" s="10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 t="e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#DIV/0!</v>
      </c>
    </row>
    <row r="182" spans="1:19" ht="15.75" x14ac:dyDescent="0.25">
      <c r="A182" s="8"/>
      <c r="B182" s="8"/>
      <c r="C182" s="10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 t="e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#DIV/0!</v>
      </c>
    </row>
    <row r="183" spans="1:19" ht="15.75" x14ac:dyDescent="0.25">
      <c r="A183" s="8"/>
      <c r="B183" s="9"/>
      <c r="C183" s="10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 t="e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#DIV/0!</v>
      </c>
    </row>
    <row r="184" spans="1:19" ht="15.75" x14ac:dyDescent="0.25">
      <c r="A184" s="8"/>
      <c r="B184" s="8"/>
      <c r="C184" s="10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#DIV/0!</v>
      </c>
    </row>
    <row r="185" spans="1:19" ht="15.75" x14ac:dyDescent="0.25">
      <c r="A185" s="8"/>
      <c r="B185" s="8"/>
      <c r="C185" s="10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#DIV/0!</v>
      </c>
    </row>
    <row r="186" spans="1:19" ht="15.75" x14ac:dyDescent="0.25">
      <c r="A186" s="8"/>
      <c r="B186" s="8"/>
      <c r="C186" s="10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#DIV/0!</v>
      </c>
    </row>
    <row r="187" spans="1:19" ht="15.75" x14ac:dyDescent="0.25">
      <c r="A187" s="8"/>
      <c r="B187" s="8"/>
      <c r="C187" s="10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#DIV/0!</v>
      </c>
    </row>
    <row r="188" spans="1:19" ht="15.75" x14ac:dyDescent="0.25">
      <c r="A188" s="8"/>
      <c r="B188" s="8"/>
      <c r="C188" s="10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#DIV/0!</v>
      </c>
    </row>
    <row r="189" spans="1:19" ht="15.75" x14ac:dyDescent="0.25">
      <c r="A189" s="8"/>
      <c r="B189" s="8"/>
      <c r="C189" s="10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#DIV/0!</v>
      </c>
    </row>
    <row r="190" spans="1:19" ht="15.75" x14ac:dyDescent="0.25">
      <c r="A190" s="8"/>
      <c r="B190" s="8"/>
      <c r="C190" s="10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#DIV/0!</v>
      </c>
    </row>
    <row r="191" spans="1:19" ht="15.75" x14ac:dyDescent="0.25">
      <c r="A191" s="8"/>
      <c r="B191" s="8"/>
      <c r="C191" s="10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#DIV/0!</v>
      </c>
    </row>
    <row r="192" spans="1:19" ht="15.75" x14ac:dyDescent="0.25">
      <c r="A192" s="8"/>
      <c r="B192" s="8"/>
      <c r="C192" s="10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#DIV/0!</v>
      </c>
    </row>
    <row r="193" spans="1:19" ht="15.75" x14ac:dyDescent="0.25">
      <c r="A193" s="8"/>
      <c r="B193" s="8"/>
      <c r="C193" s="10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#DIV/0!</v>
      </c>
    </row>
    <row r="194" spans="1:19" ht="15.75" x14ac:dyDescent="0.25">
      <c r="A194" s="8"/>
      <c r="B194" s="8"/>
      <c r="C194" s="10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#DIV/0!</v>
      </c>
    </row>
    <row r="195" spans="1:19" ht="15.75" x14ac:dyDescent="0.25">
      <c r="A195" s="8"/>
      <c r="B195" s="8"/>
      <c r="C195" s="10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#DIV/0!</v>
      </c>
    </row>
    <row r="196" spans="1:19" ht="15.75" x14ac:dyDescent="0.25">
      <c r="A196" s="8"/>
      <c r="B196" s="8"/>
      <c r="C196" s="10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#DIV/0!</v>
      </c>
    </row>
    <row r="197" spans="1:19" ht="16.5" thickBot="1" x14ac:dyDescent="0.3">
      <c r="A197" s="8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 t="e">
        <f>S196</f>
        <v>#DIV/0!</v>
      </c>
      <c r="D198" s="18">
        <f>COUNTA(D135:D197)</f>
        <v>0</v>
      </c>
      <c r="E198" s="18">
        <f t="shared" ref="E198:M198" si="62">COUNTA(E135:E197)</f>
        <v>0</v>
      </c>
      <c r="F198" s="18"/>
      <c r="G198" s="18"/>
      <c r="H198" s="18">
        <f t="shared" si="62"/>
        <v>0</v>
      </c>
      <c r="I198" s="18">
        <f t="shared" si="62"/>
        <v>0</v>
      </c>
      <c r="J198" s="18"/>
      <c r="K198" s="18"/>
      <c r="L198" s="18">
        <f t="shared" si="62"/>
        <v>0</v>
      </c>
      <c r="M198" s="18">
        <f t="shared" si="62"/>
        <v>0</v>
      </c>
      <c r="N198" s="18">
        <f>SUM(N135:N197)</f>
        <v>0</v>
      </c>
      <c r="O198" s="18">
        <f>SUM(O135:O197)</f>
        <v>0</v>
      </c>
      <c r="P198" s="39"/>
      <c r="Q198" s="39"/>
      <c r="R198" s="40"/>
      <c r="S198" s="40"/>
    </row>
    <row r="199" spans="1:19" ht="18" x14ac:dyDescent="0.25">
      <c r="A199" s="5"/>
      <c r="B199" s="29"/>
      <c r="C199" s="5"/>
      <c r="D199" s="5"/>
      <c r="E199" s="20"/>
      <c r="F199" s="20"/>
      <c r="G199" s="5"/>
      <c r="H199" s="5"/>
      <c r="I199" s="20"/>
      <c r="J199" s="20"/>
      <c r="K199" s="20"/>
      <c r="L199" s="5"/>
      <c r="M199" s="5"/>
      <c r="N199" s="5"/>
      <c r="O199" s="5"/>
      <c r="P199" s="41"/>
      <c r="Q199" s="41"/>
      <c r="R199" s="41"/>
      <c r="S199" s="41"/>
    </row>
    <row r="200" spans="1:19" ht="18.75" thickBot="1" x14ac:dyDescent="0.3">
      <c r="A200" s="2"/>
      <c r="B200" s="2"/>
      <c r="C200" s="2"/>
      <c r="D200" s="2" t="s">
        <v>16</v>
      </c>
      <c r="E200" s="2" t="s">
        <v>17</v>
      </c>
      <c r="F200" s="5"/>
      <c r="G200" s="5"/>
      <c r="H200" s="5"/>
      <c r="I200" s="5"/>
      <c r="J200" s="20"/>
      <c r="K200" s="20"/>
      <c r="L200" s="5"/>
      <c r="M200" s="5"/>
      <c r="N200" s="5"/>
      <c r="O200" s="5"/>
      <c r="P200" s="41"/>
      <c r="Q200" s="41"/>
      <c r="R200" s="41"/>
      <c r="S200" s="41"/>
    </row>
    <row r="201" spans="1:19" ht="18" x14ac:dyDescent="0.25">
      <c r="A201" s="5" t="s">
        <v>18</v>
      </c>
      <c r="B201" s="21">
        <v>46286</v>
      </c>
      <c r="C201" s="22"/>
      <c r="D201" s="23"/>
      <c r="E201" s="23"/>
      <c r="F201" s="5"/>
      <c r="G201" s="5"/>
      <c r="H201" s="5"/>
      <c r="I201" s="5"/>
      <c r="J201" s="20"/>
      <c r="K201" s="20"/>
      <c r="L201" s="5"/>
      <c r="M201" s="5"/>
      <c r="N201" s="5"/>
      <c r="O201" s="5"/>
      <c r="P201" s="41"/>
      <c r="Q201" s="41"/>
      <c r="R201" s="41"/>
      <c r="S201" s="41"/>
    </row>
    <row r="202" spans="1:19" ht="18" x14ac:dyDescent="0.25">
      <c r="A202" s="5"/>
      <c r="B202" s="24">
        <f>SUM(B201+7)</f>
        <v>46293</v>
      </c>
      <c r="C202" s="25"/>
      <c r="D202" s="26"/>
      <c r="E202" s="26" t="s">
        <v>44</v>
      </c>
      <c r="F202" s="5"/>
      <c r="G202" s="5"/>
      <c r="H202" s="5"/>
      <c r="I202" s="5"/>
      <c r="J202" s="20"/>
      <c r="K202" s="20"/>
      <c r="L202" s="5"/>
      <c r="M202" s="5"/>
      <c r="N202" s="5"/>
      <c r="O202" s="5"/>
      <c r="P202" s="41"/>
      <c r="Q202" s="41"/>
      <c r="R202" s="41"/>
      <c r="S202" s="41"/>
    </row>
    <row r="203" spans="1:19" ht="18" x14ac:dyDescent="0.25">
      <c r="A203" s="5"/>
      <c r="B203" s="24">
        <f t="shared" ref="B203:B220" si="63">SUM(B202+7)</f>
        <v>46300</v>
      </c>
      <c r="C203" s="25"/>
      <c r="D203" s="26" t="s">
        <v>44</v>
      </c>
      <c r="E203" s="26"/>
      <c r="F203" s="5"/>
      <c r="G203" s="5"/>
      <c r="H203" s="5"/>
      <c r="I203" s="5"/>
      <c r="J203" s="20"/>
      <c r="K203" s="20"/>
      <c r="L203" s="5"/>
      <c r="M203" s="5"/>
      <c r="N203" s="5"/>
      <c r="O203" s="5"/>
      <c r="P203" s="41"/>
      <c r="Q203" s="41"/>
      <c r="R203" s="41"/>
      <c r="S203" s="41"/>
    </row>
    <row r="204" spans="1:19" ht="18" x14ac:dyDescent="0.25">
      <c r="A204" s="5"/>
      <c r="B204" s="24">
        <f t="shared" si="63"/>
        <v>46307</v>
      </c>
      <c r="C204" s="25"/>
      <c r="D204" s="26" t="s">
        <v>44</v>
      </c>
      <c r="E204" s="26"/>
      <c r="F204" s="5"/>
      <c r="G204" s="5"/>
      <c r="H204" s="5"/>
      <c r="I204" s="5"/>
      <c r="J204" s="20"/>
      <c r="K204" s="20"/>
      <c r="L204" s="5"/>
      <c r="M204" s="5"/>
      <c r="N204" s="5"/>
      <c r="O204" s="5"/>
      <c r="P204" s="41"/>
      <c r="Q204" s="41"/>
      <c r="R204" s="41"/>
      <c r="S204" s="41"/>
    </row>
    <row r="205" spans="1:19" ht="18" x14ac:dyDescent="0.25">
      <c r="A205" s="5"/>
      <c r="B205" s="24">
        <f t="shared" si="63"/>
        <v>46314</v>
      </c>
      <c r="C205" s="25"/>
      <c r="D205" s="26"/>
      <c r="E205" s="26" t="s">
        <v>44</v>
      </c>
      <c r="F205" s="5"/>
      <c r="G205" s="5"/>
      <c r="H205" s="5"/>
      <c r="I205" s="5"/>
      <c r="J205" s="20"/>
      <c r="K205" s="20"/>
      <c r="L205" s="5"/>
      <c r="M205" s="5"/>
      <c r="N205" s="5"/>
      <c r="O205" s="5"/>
      <c r="P205" s="41"/>
      <c r="Q205" s="41"/>
      <c r="R205" s="41"/>
      <c r="S205" s="41"/>
    </row>
    <row r="206" spans="1:19" ht="18" x14ac:dyDescent="0.25">
      <c r="A206" s="5"/>
      <c r="B206" s="24">
        <f t="shared" si="63"/>
        <v>46321</v>
      </c>
      <c r="C206" s="25"/>
      <c r="D206" s="26" t="s">
        <v>44</v>
      </c>
      <c r="E206" s="26"/>
      <c r="F206" s="5"/>
      <c r="G206" s="5"/>
      <c r="H206" s="5"/>
      <c r="I206" s="5"/>
      <c r="J206" s="20"/>
      <c r="K206" s="20"/>
      <c r="L206" s="5"/>
      <c r="M206" s="5"/>
      <c r="N206" s="5"/>
      <c r="O206" s="5"/>
      <c r="P206" s="41"/>
      <c r="Q206" s="41"/>
      <c r="R206" s="41"/>
      <c r="S206" s="41"/>
    </row>
    <row r="207" spans="1:19" ht="18" x14ac:dyDescent="0.25">
      <c r="A207" s="5"/>
      <c r="B207" s="24">
        <f t="shared" si="63"/>
        <v>46328</v>
      </c>
      <c r="C207" s="25"/>
      <c r="D207" s="26"/>
      <c r="E207" s="26"/>
      <c r="F207" s="5"/>
      <c r="G207" s="5"/>
      <c r="H207" s="5"/>
      <c r="I207" s="5"/>
      <c r="J207" s="20"/>
      <c r="K207" s="20"/>
      <c r="L207" s="5"/>
      <c r="M207" s="5"/>
      <c r="N207" s="5"/>
      <c r="O207" s="5"/>
      <c r="P207" s="41"/>
      <c r="Q207" s="41"/>
      <c r="R207" s="41"/>
      <c r="S207" s="41"/>
    </row>
    <row r="208" spans="1:19" ht="18" x14ac:dyDescent="0.25">
      <c r="A208" s="5"/>
      <c r="B208" s="24">
        <f t="shared" si="63"/>
        <v>46335</v>
      </c>
      <c r="C208" s="25"/>
      <c r="D208" s="26"/>
      <c r="E208" s="26"/>
      <c r="F208" s="5"/>
      <c r="G208" s="5"/>
      <c r="H208" s="5"/>
      <c r="I208" s="5"/>
      <c r="J208" s="20"/>
      <c r="K208" s="20"/>
      <c r="L208" s="5"/>
      <c r="M208" s="5"/>
      <c r="N208" s="5"/>
      <c r="O208" s="5"/>
      <c r="P208" s="41"/>
      <c r="Q208" s="41"/>
      <c r="R208" s="41"/>
      <c r="S208" s="41"/>
    </row>
    <row r="209" spans="1:19" ht="18" x14ac:dyDescent="0.25">
      <c r="A209" s="5"/>
      <c r="B209" s="24">
        <f t="shared" si="63"/>
        <v>46342</v>
      </c>
      <c r="C209" s="25"/>
      <c r="D209" s="26"/>
      <c r="E209" s="26"/>
      <c r="F209" s="5"/>
      <c r="G209" s="5"/>
      <c r="H209" s="5"/>
      <c r="I209" s="5"/>
      <c r="J209" s="20"/>
      <c r="K209" s="20"/>
      <c r="L209" s="5"/>
      <c r="M209" s="5"/>
      <c r="N209" s="5"/>
      <c r="O209" s="5"/>
      <c r="P209" s="41"/>
      <c r="Q209" s="41"/>
      <c r="R209" s="41"/>
      <c r="S209" s="41"/>
    </row>
    <row r="210" spans="1:19" ht="18" x14ac:dyDescent="0.25">
      <c r="A210" s="5"/>
      <c r="B210" s="24">
        <f t="shared" si="63"/>
        <v>46349</v>
      </c>
      <c r="C210" s="25"/>
      <c r="D210" s="26"/>
      <c r="E210" s="26"/>
      <c r="F210" s="5"/>
      <c r="G210" s="5"/>
      <c r="H210" s="5"/>
      <c r="I210" s="5"/>
      <c r="J210" s="20"/>
      <c r="K210" s="20"/>
      <c r="L210" s="5"/>
      <c r="M210" s="5"/>
      <c r="N210" s="5"/>
      <c r="O210" s="5"/>
      <c r="P210" s="41"/>
      <c r="Q210" s="41"/>
      <c r="R210" s="41"/>
      <c r="S210" s="41"/>
    </row>
    <row r="211" spans="1:19" ht="18" x14ac:dyDescent="0.25">
      <c r="A211" s="5"/>
      <c r="B211" s="24">
        <f t="shared" si="63"/>
        <v>46356</v>
      </c>
      <c r="C211" s="25"/>
      <c r="D211" s="26"/>
      <c r="E211" s="26"/>
      <c r="F211" s="5"/>
      <c r="G211" s="5"/>
      <c r="H211" s="5"/>
      <c r="I211" s="5"/>
      <c r="J211" s="20"/>
      <c r="K211" s="20"/>
      <c r="L211" s="5"/>
      <c r="M211" s="5"/>
      <c r="N211" s="5"/>
      <c r="O211" s="5"/>
      <c r="P211" s="41"/>
      <c r="Q211" s="41"/>
      <c r="R211" s="41"/>
      <c r="S211" s="41"/>
    </row>
    <row r="212" spans="1:19" ht="18" x14ac:dyDescent="0.25">
      <c r="A212" s="5"/>
      <c r="B212" s="24">
        <f t="shared" si="63"/>
        <v>46363</v>
      </c>
      <c r="C212" s="25"/>
      <c r="D212" s="26"/>
      <c r="E212" s="26"/>
      <c r="F212" s="5"/>
      <c r="G212" s="5"/>
      <c r="H212" s="5"/>
      <c r="I212" s="5"/>
      <c r="J212" s="20"/>
      <c r="K212" s="20"/>
      <c r="L212" s="5"/>
      <c r="M212" s="5"/>
      <c r="N212" s="5"/>
      <c r="O212" s="5"/>
      <c r="P212" s="41"/>
      <c r="Q212" s="41"/>
      <c r="R212" s="41"/>
      <c r="S212" s="41"/>
    </row>
    <row r="213" spans="1:19" ht="18" x14ac:dyDescent="0.25">
      <c r="A213" s="5"/>
      <c r="B213" s="24">
        <f t="shared" si="63"/>
        <v>46370</v>
      </c>
      <c r="C213" s="25"/>
      <c r="D213" s="26"/>
      <c r="E213" s="26"/>
      <c r="F213" s="5"/>
      <c r="G213" s="5"/>
      <c r="H213" s="5"/>
      <c r="I213" s="5"/>
      <c r="J213" s="20"/>
      <c r="K213" s="20"/>
      <c r="L213" s="5"/>
      <c r="M213" s="5"/>
      <c r="N213" s="5"/>
      <c r="O213" s="5"/>
      <c r="P213" s="41"/>
      <c r="Q213" s="41"/>
      <c r="R213" s="41"/>
      <c r="S213" s="41"/>
    </row>
    <row r="214" spans="1:19" ht="18" x14ac:dyDescent="0.25">
      <c r="A214" s="5"/>
      <c r="B214" s="24">
        <f t="shared" si="63"/>
        <v>46377</v>
      </c>
      <c r="C214" s="25"/>
      <c r="D214" s="26"/>
      <c r="E214" s="26"/>
      <c r="F214" s="5"/>
      <c r="G214" s="5"/>
      <c r="H214" s="5"/>
      <c r="I214" s="5"/>
      <c r="J214" s="20"/>
      <c r="K214" s="20"/>
      <c r="L214" s="5"/>
      <c r="M214" s="5"/>
      <c r="N214" s="5"/>
      <c r="O214" s="5"/>
      <c r="P214" s="41"/>
      <c r="Q214" s="41"/>
      <c r="R214" s="41"/>
      <c r="S214" s="41"/>
    </row>
    <row r="215" spans="1:19" ht="18" x14ac:dyDescent="0.25">
      <c r="A215" s="5"/>
      <c r="B215" s="24">
        <f t="shared" si="63"/>
        <v>46384</v>
      </c>
      <c r="C215" s="25"/>
      <c r="D215" s="26"/>
      <c r="E215" s="26"/>
      <c r="F215" s="5"/>
      <c r="G215" s="5"/>
      <c r="H215" s="5"/>
      <c r="I215" s="5"/>
      <c r="J215" s="20"/>
      <c r="K215" s="20"/>
      <c r="L215" s="5"/>
      <c r="M215" s="5"/>
      <c r="N215" s="5"/>
      <c r="O215" s="5"/>
      <c r="P215" s="41"/>
      <c r="Q215" s="41"/>
      <c r="R215" s="41"/>
      <c r="S215" s="41"/>
    </row>
    <row r="216" spans="1:19" ht="18" x14ac:dyDescent="0.25">
      <c r="A216" s="5"/>
      <c r="B216" s="24">
        <f t="shared" si="63"/>
        <v>46391</v>
      </c>
      <c r="C216" s="25"/>
      <c r="D216" s="26"/>
      <c r="E216" s="26"/>
      <c r="F216" s="5"/>
      <c r="G216" s="5"/>
      <c r="H216" s="5"/>
      <c r="I216" s="5"/>
      <c r="J216" s="20"/>
      <c r="K216" s="20"/>
      <c r="L216" s="5"/>
      <c r="M216" s="5"/>
      <c r="N216" s="5"/>
      <c r="O216" s="5"/>
      <c r="P216" s="41"/>
      <c r="Q216" s="41"/>
      <c r="R216" s="41"/>
      <c r="S216" s="41"/>
    </row>
    <row r="217" spans="1:19" ht="18" x14ac:dyDescent="0.25">
      <c r="A217" s="5"/>
      <c r="B217" s="24">
        <f t="shared" si="63"/>
        <v>46398</v>
      </c>
      <c r="C217" s="25"/>
      <c r="D217" s="26"/>
      <c r="E217" s="26"/>
      <c r="F217" s="5"/>
      <c r="G217" s="5"/>
      <c r="H217" s="5"/>
      <c r="I217" s="5"/>
      <c r="J217" s="20"/>
      <c r="K217" s="20"/>
      <c r="L217" s="5"/>
      <c r="M217" s="5"/>
      <c r="N217" s="5"/>
      <c r="O217" s="5"/>
      <c r="P217" s="41"/>
      <c r="Q217" s="41"/>
      <c r="R217" s="41"/>
      <c r="S217" s="41"/>
    </row>
    <row r="218" spans="1:19" ht="18" x14ac:dyDescent="0.25">
      <c r="A218" s="5"/>
      <c r="B218" s="24">
        <f t="shared" si="63"/>
        <v>46405</v>
      </c>
      <c r="C218" s="25"/>
      <c r="D218" s="26"/>
      <c r="E218" s="26"/>
      <c r="F218" s="5"/>
      <c r="G218" s="5"/>
      <c r="H218" s="5"/>
      <c r="I218" s="5"/>
      <c r="J218" s="20"/>
      <c r="K218" s="20"/>
      <c r="L218" s="5"/>
      <c r="M218" s="5"/>
      <c r="N218" s="5"/>
      <c r="O218" s="5"/>
      <c r="P218" s="41"/>
      <c r="Q218" s="41"/>
      <c r="R218" s="41"/>
      <c r="S218" s="41"/>
    </row>
    <row r="219" spans="1:19" ht="18" x14ac:dyDescent="0.25">
      <c r="A219" s="5"/>
      <c r="B219" s="24">
        <f t="shared" si="63"/>
        <v>46412</v>
      </c>
      <c r="C219" s="25"/>
      <c r="D219" s="26"/>
      <c r="E219" s="26"/>
      <c r="F219" s="5"/>
      <c r="G219" s="5"/>
      <c r="H219" s="5"/>
      <c r="I219" s="5"/>
      <c r="J219" s="20"/>
      <c r="K219" s="20"/>
      <c r="L219" s="5"/>
      <c r="M219" s="5"/>
      <c r="N219" s="5"/>
      <c r="O219" s="5"/>
      <c r="P219" s="41"/>
      <c r="Q219" s="41"/>
      <c r="R219" s="41"/>
      <c r="S219" s="41"/>
    </row>
    <row r="220" spans="1:19" ht="18" x14ac:dyDescent="0.25">
      <c r="A220" s="5"/>
      <c r="B220" s="24">
        <f t="shared" si="63"/>
        <v>46419</v>
      </c>
      <c r="C220" s="25"/>
      <c r="D220" s="26"/>
      <c r="E220" s="26"/>
      <c r="F220" s="5"/>
      <c r="G220" s="5"/>
      <c r="H220" s="5"/>
      <c r="I220" s="5"/>
      <c r="J220" s="20"/>
      <c r="K220" s="20"/>
      <c r="L220" s="5"/>
      <c r="M220" s="5"/>
      <c r="N220" s="5"/>
      <c r="O220" s="5"/>
      <c r="P220" s="41"/>
      <c r="Q220" s="41"/>
      <c r="R220" s="41"/>
      <c r="S220" s="41"/>
    </row>
    <row r="221" spans="1:19" ht="18" x14ac:dyDescent="0.25">
      <c r="A221" s="5"/>
      <c r="B221" s="24"/>
      <c r="C221" s="25"/>
      <c r="D221" s="26"/>
      <c r="E221" s="26"/>
      <c r="F221" s="5"/>
      <c r="G221" s="5"/>
      <c r="H221" s="5"/>
      <c r="I221" s="5"/>
      <c r="J221" s="20"/>
      <c r="K221" s="20"/>
      <c r="L221" s="5"/>
      <c r="M221" s="5"/>
      <c r="N221" s="5"/>
      <c r="O221" s="5"/>
      <c r="P221" s="41"/>
      <c r="Q221" s="41"/>
      <c r="R221" s="41"/>
      <c r="S221" s="41"/>
    </row>
    <row r="222" spans="1:19" ht="18" x14ac:dyDescent="0.25">
      <c r="A222" s="5"/>
      <c r="B222" s="24"/>
      <c r="C222" s="25"/>
      <c r="D222" s="26"/>
      <c r="E222" s="26"/>
      <c r="F222" s="5"/>
      <c r="G222" s="5"/>
      <c r="H222" s="5"/>
      <c r="I222" s="5"/>
      <c r="J222" s="20"/>
      <c r="K222" s="20"/>
      <c r="L222" s="5"/>
      <c r="M222" s="5"/>
      <c r="N222" s="5"/>
      <c r="O222" s="5"/>
      <c r="P222" s="41"/>
      <c r="Q222" s="41"/>
      <c r="R222" s="41"/>
      <c r="S222" s="41"/>
    </row>
    <row r="223" spans="1:19" ht="18" x14ac:dyDescent="0.25">
      <c r="A223" s="5"/>
      <c r="B223" s="24"/>
      <c r="C223" s="25"/>
      <c r="D223" s="26"/>
      <c r="E223" s="26"/>
      <c r="F223" s="5"/>
      <c r="G223" s="5"/>
      <c r="H223" s="5"/>
      <c r="I223" s="5"/>
      <c r="J223" s="20"/>
      <c r="K223" s="20"/>
      <c r="L223" s="5"/>
      <c r="M223" s="5"/>
      <c r="N223" s="5"/>
      <c r="O223" s="5"/>
      <c r="P223" s="41"/>
      <c r="Q223" s="41"/>
      <c r="R223" s="41"/>
      <c r="S223" s="41"/>
    </row>
    <row r="224" spans="1:19" ht="18" x14ac:dyDescent="0.25">
      <c r="A224" s="5"/>
      <c r="B224" s="24"/>
      <c r="C224" s="25"/>
      <c r="D224" s="26"/>
      <c r="E224" s="26"/>
      <c r="F224" s="5"/>
      <c r="G224" s="5"/>
      <c r="H224" s="5"/>
      <c r="I224" s="5"/>
      <c r="J224" s="20"/>
      <c r="K224" s="20"/>
      <c r="L224" s="5"/>
      <c r="M224" s="5"/>
      <c r="N224" s="5"/>
      <c r="O224" s="5"/>
      <c r="P224" s="41"/>
      <c r="Q224" s="41"/>
      <c r="R224" s="41"/>
      <c r="S224" s="41"/>
    </row>
    <row r="225" spans="1:19" ht="18" x14ac:dyDescent="0.25">
      <c r="A225" s="5"/>
      <c r="B225" s="24"/>
      <c r="C225" s="25"/>
      <c r="D225" s="26"/>
      <c r="E225" s="26"/>
      <c r="F225" s="5"/>
      <c r="G225" s="5"/>
      <c r="H225" s="5"/>
      <c r="I225" s="5"/>
      <c r="J225" s="20"/>
      <c r="K225" s="20"/>
      <c r="L225" s="5"/>
      <c r="M225" s="5"/>
      <c r="N225" s="5"/>
      <c r="O225" s="5"/>
      <c r="P225" s="41"/>
      <c r="Q225" s="41"/>
      <c r="R225" s="41"/>
      <c r="S225" s="41"/>
    </row>
    <row r="226" spans="1:19" ht="18" x14ac:dyDescent="0.25">
      <c r="A226" s="5"/>
      <c r="B226" s="27"/>
      <c r="C226" s="25"/>
      <c r="D226" s="26"/>
      <c r="E226" s="26"/>
      <c r="F226" s="5"/>
      <c r="G226" s="5"/>
      <c r="H226" s="5"/>
      <c r="I226" s="5"/>
      <c r="J226" s="20"/>
      <c r="K226" s="20"/>
      <c r="L226" s="5"/>
      <c r="M226" s="5"/>
      <c r="N226" s="5"/>
      <c r="O226" s="5"/>
      <c r="P226" s="41"/>
      <c r="Q226" s="41"/>
      <c r="R226" s="41"/>
      <c r="S226" s="41"/>
    </row>
    <row r="227" spans="1:19" ht="18" x14ac:dyDescent="0.25">
      <c r="A227" s="5"/>
      <c r="B227" s="27"/>
      <c r="C227" s="25"/>
      <c r="D227" s="26"/>
      <c r="E227" s="26"/>
      <c r="F227" s="5"/>
      <c r="G227" s="5"/>
      <c r="H227" s="5"/>
      <c r="I227" s="5"/>
      <c r="J227" s="20"/>
      <c r="K227" s="20"/>
      <c r="L227" s="5"/>
      <c r="M227" s="5"/>
      <c r="N227" s="5"/>
      <c r="O227" s="5"/>
      <c r="P227" s="41"/>
      <c r="Q227" s="41"/>
      <c r="R227" s="41"/>
      <c r="S227" s="41"/>
    </row>
    <row r="228" spans="1:19" ht="18" x14ac:dyDescent="0.25">
      <c r="A228" s="5"/>
      <c r="B228" s="27"/>
      <c r="C228" s="25"/>
      <c r="D228" s="26"/>
      <c r="E228" s="26"/>
      <c r="F228" s="5"/>
      <c r="G228" s="5"/>
      <c r="H228" s="5"/>
      <c r="I228" s="5"/>
      <c r="J228" s="20"/>
      <c r="K228" s="20"/>
      <c r="L228" s="5"/>
      <c r="M228" s="5"/>
      <c r="N228" s="5"/>
      <c r="O228" s="5"/>
      <c r="P228" s="41"/>
      <c r="Q228" s="41"/>
      <c r="R228" s="41"/>
      <c r="S228" s="41"/>
    </row>
    <row r="229" spans="1:19" ht="18" x14ac:dyDescent="0.25">
      <c r="A229" s="5"/>
      <c r="B229" s="27"/>
      <c r="C229" s="25"/>
      <c r="D229" s="26"/>
      <c r="E229" s="26"/>
      <c r="F229" s="5"/>
      <c r="G229" s="5"/>
      <c r="H229" s="5"/>
      <c r="I229" s="5"/>
      <c r="J229" s="20"/>
      <c r="K229" s="20"/>
      <c r="L229" s="5"/>
      <c r="M229" s="5"/>
      <c r="N229" s="5"/>
      <c r="O229" s="5"/>
      <c r="P229" s="41"/>
      <c r="Q229" s="41"/>
      <c r="R229" s="41"/>
      <c r="S229" s="41"/>
    </row>
    <row r="230" spans="1:19" ht="18" x14ac:dyDescent="0.25">
      <c r="A230" s="5"/>
      <c r="B230" s="27"/>
      <c r="C230" s="25"/>
      <c r="D230" s="26"/>
      <c r="E230" s="26"/>
      <c r="F230" s="5"/>
      <c r="G230" s="5"/>
      <c r="H230" s="5"/>
      <c r="I230" s="5"/>
      <c r="J230" s="20"/>
      <c r="K230" s="20"/>
      <c r="L230" s="5"/>
      <c r="M230" s="5"/>
      <c r="N230" s="5"/>
      <c r="O230" s="5"/>
      <c r="P230" s="41"/>
      <c r="Q230" s="41"/>
      <c r="R230" s="41"/>
      <c r="S230" s="41"/>
    </row>
    <row r="231" spans="1:19" ht="18" x14ac:dyDescent="0.25">
      <c r="A231" s="5"/>
      <c r="B231" s="27"/>
      <c r="C231" s="25"/>
      <c r="D231" s="26"/>
      <c r="E231" s="26"/>
      <c r="F231" s="5"/>
      <c r="G231" s="5"/>
      <c r="H231" s="5"/>
      <c r="I231" s="5"/>
      <c r="J231" s="20"/>
      <c r="K231" s="20"/>
      <c r="L231" s="5"/>
      <c r="M231" s="5"/>
      <c r="N231" s="5"/>
      <c r="O231" s="5"/>
      <c r="P231" s="41"/>
      <c r="Q231" s="41"/>
      <c r="R231" s="41"/>
      <c r="S231" s="41"/>
    </row>
    <row r="232" spans="1:19" ht="18" x14ac:dyDescent="0.25">
      <c r="A232" s="5"/>
      <c r="B232" s="8"/>
      <c r="C232" s="5"/>
      <c r="D232" s="20"/>
      <c r="E232" s="20"/>
      <c r="F232" s="5"/>
      <c r="G232" s="5"/>
      <c r="H232" s="5"/>
      <c r="I232" s="5"/>
      <c r="J232" s="20"/>
      <c r="K232" s="20"/>
      <c r="L232" s="5"/>
      <c r="M232" s="5"/>
      <c r="N232" s="5"/>
      <c r="O232" s="5"/>
      <c r="P232" s="41"/>
      <c r="Q232" s="41"/>
      <c r="R232" s="41"/>
      <c r="S232" s="41"/>
    </row>
    <row r="233" spans="1:19" ht="18.75" thickBot="1" x14ac:dyDescent="0.3">
      <c r="A233" s="5"/>
      <c r="B233" s="29"/>
      <c r="C233" s="5"/>
      <c r="D233" s="20"/>
      <c r="E233" s="20"/>
      <c r="F233" s="5"/>
      <c r="G233" s="5"/>
      <c r="H233" s="5"/>
      <c r="I233" s="5"/>
      <c r="J233" s="20"/>
      <c r="K233" s="20"/>
      <c r="L233" s="5"/>
      <c r="M233" s="5"/>
      <c r="N233" s="5"/>
      <c r="O233" s="5"/>
      <c r="P233" s="41"/>
      <c r="Q233" s="41"/>
      <c r="R233" s="41"/>
      <c r="S233" s="41"/>
    </row>
    <row r="234" spans="1:19" ht="18.75" thickTop="1" x14ac:dyDescent="0.25">
      <c r="A234" s="19"/>
      <c r="B234" s="19"/>
      <c r="C234" s="19"/>
      <c r="D234" s="18">
        <f>COUNTA(D201:D231)</f>
        <v>3</v>
      </c>
      <c r="E234" s="18">
        <f>COUNTA(E201:E231)</f>
        <v>2</v>
      </c>
      <c r="F234" s="5"/>
      <c r="G234" s="5"/>
      <c r="H234" s="5"/>
      <c r="I234" s="5"/>
      <c r="J234" s="20"/>
      <c r="K234" s="20"/>
      <c r="L234" s="5"/>
      <c r="M234" s="5"/>
      <c r="N234" s="5"/>
      <c r="O234" s="5"/>
      <c r="P234" s="41"/>
      <c r="Q234" s="41"/>
      <c r="R234" s="41"/>
      <c r="S234" s="41"/>
    </row>
    <row r="235" spans="1:19" ht="18" x14ac:dyDescent="0.25">
      <c r="A235" s="5"/>
      <c r="B235" s="29"/>
      <c r="C235" s="5"/>
      <c r="D235" s="5"/>
      <c r="E235" s="20"/>
      <c r="F235" s="20"/>
      <c r="G235" s="5"/>
      <c r="H235" s="5"/>
      <c r="I235" s="20"/>
      <c r="J235" s="20"/>
      <c r="K235" s="20"/>
      <c r="L235" s="5"/>
      <c r="M235" s="5"/>
      <c r="N235" s="5"/>
      <c r="O235" s="5"/>
      <c r="P235" s="41"/>
      <c r="Q235" s="41"/>
      <c r="R235" s="41"/>
      <c r="S235" s="41"/>
    </row>
    <row r="236" spans="1:19" ht="36.75" thickBot="1" x14ac:dyDescent="0.3">
      <c r="A236" s="2"/>
      <c r="B236" s="2"/>
      <c r="C236" s="2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5"/>
      <c r="M236" s="5"/>
      <c r="N236" s="5"/>
      <c r="O236" s="5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22"/>
      <c r="D237" s="23"/>
      <c r="E237" s="23"/>
      <c r="F237" s="23"/>
      <c r="G237" s="23"/>
      <c r="H237" s="23"/>
      <c r="I237" s="20"/>
      <c r="J237" s="20"/>
      <c r="K237" s="20"/>
      <c r="L237" s="5"/>
      <c r="M237" s="5"/>
      <c r="N237" s="5"/>
      <c r="O237" s="5"/>
      <c r="P237" s="41"/>
      <c r="Q237" s="41"/>
      <c r="R237" s="41"/>
      <c r="S237" s="41"/>
    </row>
    <row r="238" spans="1:19" ht="18" x14ac:dyDescent="0.25">
      <c r="A238" s="5"/>
      <c r="B238" s="24">
        <f>SUM(B237+7)</f>
        <v>46293</v>
      </c>
      <c r="C238" s="25"/>
      <c r="D238" s="26"/>
      <c r="E238" s="26" t="s">
        <v>44</v>
      </c>
      <c r="F238" s="26"/>
      <c r="G238" s="26"/>
      <c r="H238" s="26" t="s">
        <v>44</v>
      </c>
      <c r="I238" s="20"/>
      <c r="J238" s="20"/>
      <c r="K238" s="20"/>
      <c r="L238" s="5"/>
      <c r="M238" s="5"/>
      <c r="N238" s="5"/>
      <c r="O238" s="5"/>
      <c r="P238" s="41"/>
      <c r="Q238" s="41"/>
      <c r="R238" s="41"/>
      <c r="S238" s="41"/>
    </row>
    <row r="239" spans="1:19" ht="18" x14ac:dyDescent="0.25">
      <c r="A239" s="5"/>
      <c r="B239" s="24">
        <f t="shared" ref="B239:B256" si="64">SUM(B238+7)</f>
        <v>46300</v>
      </c>
      <c r="C239" s="25"/>
      <c r="D239" s="26" t="s">
        <v>44</v>
      </c>
      <c r="E239" s="26"/>
      <c r="F239" s="26"/>
      <c r="G239" s="26" t="s">
        <v>44</v>
      </c>
      <c r="H239" s="26"/>
      <c r="I239" s="20"/>
      <c r="J239" s="20"/>
      <c r="K239" s="20"/>
      <c r="L239" s="5"/>
      <c r="M239" s="5"/>
      <c r="N239" s="5"/>
      <c r="O239" s="5"/>
      <c r="P239" s="41"/>
      <c r="Q239" s="41"/>
      <c r="R239" s="41"/>
      <c r="S239" s="41"/>
    </row>
    <row r="240" spans="1:19" ht="18" x14ac:dyDescent="0.25">
      <c r="A240" s="5"/>
      <c r="B240" s="24">
        <f t="shared" si="64"/>
        <v>46307</v>
      </c>
      <c r="C240" s="25"/>
      <c r="D240" s="26" t="s">
        <v>44</v>
      </c>
      <c r="E240" s="26"/>
      <c r="F240" s="26"/>
      <c r="G240" s="26" t="s">
        <v>44</v>
      </c>
      <c r="H240" s="26"/>
      <c r="I240" s="20"/>
      <c r="J240" s="20"/>
      <c r="K240" s="20"/>
      <c r="L240" s="5"/>
      <c r="M240" s="5"/>
      <c r="N240" s="5"/>
      <c r="O240" s="5"/>
      <c r="P240" s="41"/>
      <c r="Q240" s="41"/>
      <c r="R240" s="41"/>
      <c r="S240" s="41"/>
    </row>
    <row r="241" spans="1:19" ht="18" x14ac:dyDescent="0.25">
      <c r="A241" s="5"/>
      <c r="B241" s="24">
        <f t="shared" si="64"/>
        <v>46314</v>
      </c>
      <c r="C241" s="25"/>
      <c r="D241" s="26" t="s">
        <v>44</v>
      </c>
      <c r="E241" s="26"/>
      <c r="F241" s="26"/>
      <c r="G241" s="26" t="s">
        <v>44</v>
      </c>
      <c r="H241" s="26"/>
      <c r="I241" s="20"/>
      <c r="J241" s="20"/>
      <c r="K241" s="20"/>
      <c r="L241" s="5"/>
      <c r="M241" s="5"/>
      <c r="N241" s="5"/>
      <c r="O241" s="5"/>
      <c r="P241" s="41"/>
      <c r="Q241" s="41"/>
      <c r="R241" s="41"/>
      <c r="S241" s="41"/>
    </row>
    <row r="242" spans="1:19" ht="18" x14ac:dyDescent="0.25">
      <c r="A242" s="5"/>
      <c r="B242" s="24">
        <f t="shared" si="64"/>
        <v>46321</v>
      </c>
      <c r="C242" s="25"/>
      <c r="D242" s="26" t="s">
        <v>44</v>
      </c>
      <c r="E242" s="26"/>
      <c r="F242" s="26"/>
      <c r="G242" s="26" t="s">
        <v>44</v>
      </c>
      <c r="H242" s="26"/>
      <c r="I242" s="20"/>
      <c r="J242" s="20"/>
      <c r="K242" s="20"/>
      <c r="L242" s="5"/>
      <c r="M242" s="5"/>
      <c r="N242" s="5"/>
      <c r="O242" s="5"/>
      <c r="P242" s="41"/>
      <c r="Q242" s="41"/>
      <c r="R242" s="41"/>
      <c r="S242" s="41"/>
    </row>
    <row r="243" spans="1:19" ht="18" x14ac:dyDescent="0.25">
      <c r="A243" s="5"/>
      <c r="B243" s="24">
        <f t="shared" si="64"/>
        <v>46328</v>
      </c>
      <c r="C243" s="25"/>
      <c r="D243" s="26"/>
      <c r="E243" s="26"/>
      <c r="F243" s="26"/>
      <c r="G243" s="26"/>
      <c r="H243" s="26"/>
      <c r="I243" s="20"/>
      <c r="J243" s="20"/>
      <c r="K243" s="20"/>
      <c r="L243" s="5"/>
      <c r="M243" s="5"/>
      <c r="N243" s="5"/>
      <c r="O243" s="5"/>
      <c r="P243" s="41"/>
      <c r="Q243" s="41"/>
      <c r="R243" s="41"/>
      <c r="S243" s="41"/>
    </row>
    <row r="244" spans="1:19" ht="18" x14ac:dyDescent="0.25">
      <c r="A244" s="5"/>
      <c r="B244" s="24">
        <f t="shared" si="64"/>
        <v>46335</v>
      </c>
      <c r="C244" s="25"/>
      <c r="D244" s="26"/>
      <c r="E244" s="26"/>
      <c r="F244" s="26"/>
      <c r="G244" s="26"/>
      <c r="H244" s="26"/>
      <c r="I244" s="20"/>
      <c r="J244" s="20"/>
      <c r="K244" s="20"/>
      <c r="L244" s="5"/>
      <c r="M244" s="5"/>
      <c r="N244" s="5"/>
      <c r="O244" s="5"/>
      <c r="P244" s="41"/>
      <c r="Q244" s="41"/>
      <c r="R244" s="41"/>
      <c r="S244" s="41"/>
    </row>
    <row r="245" spans="1:19" ht="18" x14ac:dyDescent="0.25">
      <c r="A245" s="5"/>
      <c r="B245" s="24">
        <f t="shared" si="64"/>
        <v>46342</v>
      </c>
      <c r="C245" s="25"/>
      <c r="D245" s="26"/>
      <c r="E245" s="26"/>
      <c r="F245" s="26"/>
      <c r="G245" s="26"/>
      <c r="H245" s="26"/>
      <c r="I245" s="20"/>
      <c r="J245" s="20"/>
      <c r="K245" s="20"/>
      <c r="L245" s="5"/>
      <c r="M245" s="5"/>
      <c r="N245" s="5"/>
      <c r="O245" s="5"/>
      <c r="P245" s="41"/>
      <c r="Q245" s="41"/>
      <c r="R245" s="41"/>
      <c r="S245" s="41"/>
    </row>
    <row r="246" spans="1:19" ht="18" x14ac:dyDescent="0.25">
      <c r="A246" s="5"/>
      <c r="B246" s="24">
        <f t="shared" si="64"/>
        <v>46349</v>
      </c>
      <c r="C246" s="25"/>
      <c r="D246" s="26"/>
      <c r="E246" s="26"/>
      <c r="F246" s="26"/>
      <c r="G246" s="26"/>
      <c r="H246" s="26"/>
      <c r="I246" s="20"/>
      <c r="J246" s="20"/>
      <c r="K246" s="20"/>
      <c r="L246" s="5"/>
      <c r="M246" s="5"/>
      <c r="N246" s="5"/>
      <c r="O246" s="5"/>
      <c r="P246" s="41"/>
      <c r="Q246" s="41"/>
      <c r="R246" s="41"/>
      <c r="S246" s="41"/>
    </row>
    <row r="247" spans="1:19" ht="18" x14ac:dyDescent="0.25">
      <c r="A247" s="5"/>
      <c r="B247" s="24">
        <f t="shared" si="64"/>
        <v>46356</v>
      </c>
      <c r="C247" s="25"/>
      <c r="D247" s="26"/>
      <c r="E247" s="26"/>
      <c r="F247" s="26"/>
      <c r="G247" s="26"/>
      <c r="H247" s="26"/>
      <c r="I247" s="20"/>
      <c r="J247" s="20"/>
      <c r="K247" s="20"/>
      <c r="L247" s="5"/>
      <c r="M247" s="5"/>
      <c r="N247" s="5"/>
      <c r="O247" s="5"/>
      <c r="P247" s="41"/>
      <c r="Q247" s="41"/>
      <c r="R247" s="41"/>
      <c r="S247" s="41"/>
    </row>
    <row r="248" spans="1:19" ht="18" x14ac:dyDescent="0.25">
      <c r="A248" s="5"/>
      <c r="B248" s="24">
        <f t="shared" si="64"/>
        <v>46363</v>
      </c>
      <c r="C248" s="25"/>
      <c r="D248" s="26"/>
      <c r="E248" s="26"/>
      <c r="F248" s="26"/>
      <c r="G248" s="26"/>
      <c r="H248" s="26"/>
      <c r="I248" s="20"/>
      <c r="J248" s="20"/>
      <c r="K248" s="20"/>
      <c r="L248" s="5"/>
      <c r="M248" s="5"/>
      <c r="N248" s="5"/>
      <c r="O248" s="5"/>
      <c r="P248" s="41"/>
      <c r="Q248" s="41"/>
      <c r="R248" s="41"/>
      <c r="S248" s="41"/>
    </row>
    <row r="249" spans="1:19" ht="18" x14ac:dyDescent="0.25">
      <c r="A249" s="5"/>
      <c r="B249" s="24">
        <f t="shared" si="64"/>
        <v>46370</v>
      </c>
      <c r="C249" s="25"/>
      <c r="D249" s="26"/>
      <c r="E249" s="26"/>
      <c r="F249" s="26"/>
      <c r="G249" s="26"/>
      <c r="H249" s="26"/>
      <c r="I249" s="20"/>
      <c r="J249" s="20"/>
      <c r="K249" s="20"/>
      <c r="L249" s="5"/>
      <c r="M249" s="5"/>
      <c r="N249" s="5"/>
      <c r="O249" s="5"/>
      <c r="P249" s="41"/>
      <c r="Q249" s="41"/>
      <c r="R249" s="41"/>
      <c r="S249" s="41"/>
    </row>
    <row r="250" spans="1:19" ht="18" x14ac:dyDescent="0.25">
      <c r="A250" s="5"/>
      <c r="B250" s="24">
        <f t="shared" si="64"/>
        <v>46377</v>
      </c>
      <c r="C250" s="25"/>
      <c r="D250" s="26"/>
      <c r="E250" s="26"/>
      <c r="F250" s="26"/>
      <c r="G250" s="26"/>
      <c r="H250" s="26"/>
      <c r="I250" s="20"/>
      <c r="J250" s="20"/>
      <c r="K250" s="20"/>
      <c r="L250" s="5"/>
      <c r="M250" s="5"/>
      <c r="N250" s="5"/>
      <c r="O250" s="5"/>
      <c r="P250" s="41"/>
      <c r="Q250" s="41"/>
      <c r="R250" s="41"/>
      <c r="S250" s="41"/>
    </row>
    <row r="251" spans="1:19" ht="18" x14ac:dyDescent="0.25">
      <c r="A251" s="5"/>
      <c r="B251" s="24">
        <f t="shared" si="64"/>
        <v>46384</v>
      </c>
      <c r="C251" s="25"/>
      <c r="D251" s="26"/>
      <c r="E251" s="26"/>
      <c r="F251" s="26"/>
      <c r="G251" s="26"/>
      <c r="H251" s="26"/>
      <c r="I251" s="20"/>
      <c r="J251" s="20"/>
      <c r="K251" s="20"/>
      <c r="L251" s="5"/>
      <c r="M251" s="5"/>
      <c r="N251" s="5"/>
      <c r="O251" s="5"/>
      <c r="P251" s="41"/>
      <c r="Q251" s="41"/>
      <c r="R251" s="41"/>
      <c r="S251" s="41"/>
    </row>
    <row r="252" spans="1:19" ht="18" x14ac:dyDescent="0.25">
      <c r="A252" s="5"/>
      <c r="B252" s="24">
        <f t="shared" si="64"/>
        <v>46391</v>
      </c>
      <c r="C252" s="25"/>
      <c r="D252" s="26"/>
      <c r="E252" s="26"/>
      <c r="F252" s="26"/>
      <c r="G252" s="26"/>
      <c r="H252" s="26"/>
      <c r="I252" s="20"/>
      <c r="J252" s="20"/>
      <c r="K252" s="20"/>
      <c r="L252" s="5"/>
      <c r="M252" s="5"/>
      <c r="N252" s="5"/>
      <c r="O252" s="5"/>
      <c r="P252" s="41"/>
      <c r="Q252" s="41"/>
      <c r="R252" s="41"/>
      <c r="S252" s="41"/>
    </row>
    <row r="253" spans="1:19" ht="18" x14ac:dyDescent="0.25">
      <c r="A253" s="5"/>
      <c r="B253" s="24">
        <f t="shared" si="64"/>
        <v>46398</v>
      </c>
      <c r="C253" s="25"/>
      <c r="D253" s="26"/>
      <c r="E253" s="26"/>
      <c r="F253" s="26"/>
      <c r="G253" s="26"/>
      <c r="H253" s="26"/>
      <c r="I253" s="20"/>
      <c r="J253" s="20"/>
      <c r="K253" s="20"/>
      <c r="L253" s="5"/>
      <c r="M253" s="5"/>
      <c r="N253" s="5"/>
      <c r="O253" s="5"/>
      <c r="P253" s="41"/>
      <c r="Q253" s="41"/>
      <c r="R253" s="41"/>
      <c r="S253" s="41"/>
    </row>
    <row r="254" spans="1:19" ht="18" x14ac:dyDescent="0.25">
      <c r="A254" s="5"/>
      <c r="B254" s="24">
        <f t="shared" si="64"/>
        <v>46405</v>
      </c>
      <c r="C254" s="25"/>
      <c r="D254" s="26"/>
      <c r="E254" s="26"/>
      <c r="F254" s="26"/>
      <c r="G254" s="26"/>
      <c r="H254" s="26"/>
      <c r="I254" s="20"/>
      <c r="J254" s="20"/>
      <c r="K254" s="20"/>
      <c r="L254" s="5"/>
      <c r="M254" s="5"/>
      <c r="N254" s="5"/>
      <c r="O254" s="5"/>
      <c r="P254" s="41"/>
      <c r="Q254" s="41"/>
      <c r="R254" s="41"/>
      <c r="S254" s="41"/>
    </row>
    <row r="255" spans="1:19" ht="18" x14ac:dyDescent="0.25">
      <c r="A255" s="5"/>
      <c r="B255" s="24">
        <f t="shared" si="64"/>
        <v>46412</v>
      </c>
      <c r="C255" s="25"/>
      <c r="D255" s="26"/>
      <c r="E255" s="26"/>
      <c r="F255" s="26"/>
      <c r="G255" s="26"/>
      <c r="H255" s="26"/>
      <c r="I255" s="20"/>
      <c r="J255" s="20"/>
      <c r="K255" s="20"/>
      <c r="L255" s="5"/>
      <c r="M255" s="5"/>
      <c r="N255" s="5"/>
      <c r="O255" s="5"/>
      <c r="P255" s="41"/>
      <c r="Q255" s="41"/>
      <c r="R255" s="41"/>
      <c r="S255" s="41"/>
    </row>
    <row r="256" spans="1:19" ht="18" x14ac:dyDescent="0.25">
      <c r="A256" s="5"/>
      <c r="B256" s="24">
        <f t="shared" si="64"/>
        <v>46419</v>
      </c>
      <c r="C256" s="25"/>
      <c r="D256" s="26"/>
      <c r="E256" s="26"/>
      <c r="F256" s="26"/>
      <c r="G256" s="26"/>
      <c r="H256" s="26"/>
      <c r="I256" s="20"/>
      <c r="J256" s="20"/>
      <c r="K256" s="20"/>
      <c r="L256" s="5"/>
      <c r="M256" s="5"/>
      <c r="N256" s="5"/>
      <c r="O256" s="5"/>
      <c r="P256" s="41"/>
      <c r="Q256" s="41"/>
      <c r="R256" s="41"/>
      <c r="S256" s="41"/>
    </row>
    <row r="257" spans="1:19" ht="18" x14ac:dyDescent="0.25">
      <c r="A257" s="5"/>
      <c r="B257" s="24"/>
      <c r="C257" s="25"/>
      <c r="D257" s="26"/>
      <c r="E257" s="26"/>
      <c r="F257" s="26"/>
      <c r="G257" s="26"/>
      <c r="H257" s="26"/>
      <c r="I257" s="20"/>
      <c r="J257" s="20"/>
      <c r="K257" s="20"/>
      <c r="L257" s="5"/>
      <c r="M257" s="5"/>
      <c r="N257" s="5"/>
      <c r="O257" s="5"/>
      <c r="P257" s="41"/>
      <c r="Q257" s="41"/>
      <c r="R257" s="41"/>
      <c r="S257" s="41"/>
    </row>
    <row r="258" spans="1:19" ht="18" x14ac:dyDescent="0.25">
      <c r="A258" s="5"/>
      <c r="B258" s="24"/>
      <c r="C258" s="25"/>
      <c r="D258" s="26"/>
      <c r="E258" s="26"/>
      <c r="F258" s="26"/>
      <c r="G258" s="26"/>
      <c r="H258" s="26"/>
      <c r="I258" s="20"/>
      <c r="J258" s="20"/>
      <c r="K258" s="20"/>
      <c r="L258" s="5"/>
      <c r="M258" s="5"/>
      <c r="N258" s="5"/>
      <c r="O258" s="5"/>
      <c r="P258" s="41"/>
      <c r="Q258" s="41"/>
      <c r="R258" s="41"/>
      <c r="S258" s="41"/>
    </row>
    <row r="259" spans="1:19" ht="18" x14ac:dyDescent="0.25">
      <c r="A259" s="5"/>
      <c r="B259" s="24"/>
      <c r="C259" s="25"/>
      <c r="D259" s="26"/>
      <c r="E259" s="26"/>
      <c r="F259" s="26"/>
      <c r="G259" s="26"/>
      <c r="H259" s="26"/>
      <c r="I259" s="20"/>
      <c r="J259" s="20"/>
      <c r="K259" s="20"/>
      <c r="L259" s="5"/>
      <c r="M259" s="5"/>
      <c r="N259" s="5"/>
      <c r="O259" s="5"/>
      <c r="P259" s="41"/>
      <c r="Q259" s="41"/>
      <c r="R259" s="41"/>
      <c r="S259" s="41"/>
    </row>
    <row r="260" spans="1:19" ht="18" x14ac:dyDescent="0.25">
      <c r="A260" s="5"/>
      <c r="B260" s="24"/>
      <c r="C260" s="25"/>
      <c r="D260" s="26"/>
      <c r="E260" s="26"/>
      <c r="F260" s="26"/>
      <c r="G260" s="26"/>
      <c r="H260" s="26"/>
      <c r="I260" s="20"/>
      <c r="J260" s="20"/>
      <c r="K260" s="20"/>
      <c r="L260" s="5"/>
      <c r="M260" s="5"/>
      <c r="N260" s="5"/>
      <c r="O260" s="5"/>
      <c r="P260" s="41"/>
      <c r="Q260" s="41"/>
      <c r="R260" s="41"/>
      <c r="S260" s="41"/>
    </row>
    <row r="261" spans="1:19" ht="18" x14ac:dyDescent="0.25">
      <c r="A261" s="5"/>
      <c r="B261" s="24"/>
      <c r="C261" s="25"/>
      <c r="D261" s="26"/>
      <c r="E261" s="26"/>
      <c r="F261" s="26"/>
      <c r="G261" s="26"/>
      <c r="H261" s="26"/>
      <c r="I261" s="20"/>
      <c r="J261" s="20"/>
      <c r="K261" s="20"/>
      <c r="L261" s="5"/>
      <c r="M261" s="5"/>
      <c r="N261" s="5"/>
      <c r="O261" s="5"/>
      <c r="P261" s="41"/>
      <c r="Q261" s="41"/>
      <c r="R261" s="41"/>
      <c r="S261" s="41"/>
    </row>
    <row r="262" spans="1:19" ht="18" x14ac:dyDescent="0.25">
      <c r="A262" s="5"/>
      <c r="B262" s="27"/>
      <c r="C262" s="25"/>
      <c r="D262" s="26"/>
      <c r="E262" s="26"/>
      <c r="F262" s="26"/>
      <c r="G262" s="26"/>
      <c r="H262" s="26"/>
      <c r="I262" s="20"/>
      <c r="J262" s="20"/>
      <c r="K262" s="20"/>
      <c r="L262" s="5"/>
      <c r="M262" s="5"/>
      <c r="N262" s="5"/>
      <c r="O262" s="5"/>
      <c r="P262" s="41"/>
      <c r="Q262" s="41"/>
      <c r="R262" s="41"/>
      <c r="S262" s="41"/>
    </row>
    <row r="263" spans="1:19" ht="18" x14ac:dyDescent="0.25">
      <c r="A263" s="5"/>
      <c r="B263" s="27"/>
      <c r="C263" s="25"/>
      <c r="D263" s="26"/>
      <c r="E263" s="26"/>
      <c r="F263" s="26"/>
      <c r="G263" s="26"/>
      <c r="H263" s="26"/>
      <c r="I263" s="20"/>
      <c r="J263" s="20"/>
      <c r="K263" s="20"/>
      <c r="L263" s="5"/>
      <c r="M263" s="5"/>
      <c r="N263" s="5"/>
      <c r="O263" s="5"/>
      <c r="P263" s="41"/>
      <c r="Q263" s="41"/>
      <c r="R263" s="41"/>
      <c r="S263" s="41"/>
    </row>
    <row r="264" spans="1:19" ht="18" x14ac:dyDescent="0.25">
      <c r="A264" s="5"/>
      <c r="B264" s="27"/>
      <c r="C264" s="25"/>
      <c r="D264" s="26"/>
      <c r="E264" s="26"/>
      <c r="F264" s="26"/>
      <c r="G264" s="26"/>
      <c r="H264" s="26"/>
      <c r="I264" s="20"/>
      <c r="J264" s="20"/>
      <c r="K264" s="20"/>
      <c r="L264" s="5"/>
      <c r="M264" s="5"/>
      <c r="N264" s="5"/>
      <c r="O264" s="5"/>
      <c r="P264" s="41"/>
      <c r="Q264" s="41"/>
      <c r="R264" s="41"/>
      <c r="S264" s="41"/>
    </row>
    <row r="265" spans="1:19" ht="18" x14ac:dyDescent="0.25">
      <c r="A265" s="5"/>
      <c r="B265" s="27"/>
      <c r="C265" s="25"/>
      <c r="D265" s="26"/>
      <c r="E265" s="26"/>
      <c r="F265" s="26"/>
      <c r="G265" s="26"/>
      <c r="H265" s="26"/>
      <c r="I265" s="20"/>
      <c r="J265" s="20"/>
      <c r="K265" s="20"/>
      <c r="L265" s="5"/>
      <c r="M265" s="5"/>
      <c r="N265" s="5"/>
      <c r="O265" s="5"/>
      <c r="P265" s="41"/>
      <c r="Q265" s="41"/>
      <c r="R265" s="41"/>
      <c r="S265" s="41"/>
    </row>
    <row r="266" spans="1:19" ht="18" x14ac:dyDescent="0.25">
      <c r="A266" s="5"/>
      <c r="B266" s="27"/>
      <c r="C266" s="25"/>
      <c r="D266" s="26"/>
      <c r="E266" s="26"/>
      <c r="F266" s="26"/>
      <c r="G266" s="26"/>
      <c r="H266" s="26"/>
      <c r="I266" s="20"/>
      <c r="J266" s="20"/>
      <c r="K266" s="20"/>
      <c r="L266" s="5"/>
      <c r="M266" s="5"/>
      <c r="N266" s="5"/>
      <c r="O266" s="5"/>
      <c r="P266" s="41"/>
      <c r="Q266" s="41"/>
      <c r="R266" s="41"/>
      <c r="S266" s="41"/>
    </row>
    <row r="267" spans="1:19" ht="18" x14ac:dyDescent="0.25">
      <c r="A267" s="5"/>
      <c r="B267" s="27"/>
      <c r="C267" s="25"/>
      <c r="D267" s="26"/>
      <c r="E267" s="26"/>
      <c r="F267" s="26"/>
      <c r="G267" s="26"/>
      <c r="H267" s="26"/>
      <c r="I267" s="20"/>
      <c r="J267" s="20"/>
      <c r="K267" s="20"/>
      <c r="L267" s="5"/>
      <c r="M267" s="5"/>
      <c r="N267" s="5"/>
      <c r="O267" s="5"/>
      <c r="P267" s="41"/>
      <c r="Q267" s="41"/>
      <c r="R267" s="41"/>
      <c r="S267" s="41"/>
    </row>
    <row r="268" spans="1:19" ht="18" x14ac:dyDescent="0.25">
      <c r="A268" s="5"/>
      <c r="B268" s="8"/>
      <c r="C268" s="5"/>
      <c r="D268" s="20"/>
      <c r="E268" s="20"/>
      <c r="F268" s="20"/>
      <c r="G268" s="20"/>
      <c r="H268" s="20"/>
      <c r="I268" s="20"/>
      <c r="J268" s="20"/>
      <c r="K268" s="20"/>
      <c r="L268" s="5"/>
      <c r="M268" s="5"/>
      <c r="N268" s="5"/>
      <c r="O268" s="5"/>
      <c r="P268" s="41"/>
      <c r="Q268" s="41"/>
      <c r="R268" s="41"/>
      <c r="S268" s="41"/>
    </row>
    <row r="269" spans="1:19" ht="18.75" thickBot="1" x14ac:dyDescent="0.3">
      <c r="A269" s="5"/>
      <c r="B269" s="29"/>
      <c r="C269" s="5"/>
      <c r="D269" s="20"/>
      <c r="E269" s="20"/>
      <c r="F269" s="20"/>
      <c r="G269" s="20"/>
      <c r="H269" s="20"/>
      <c r="I269" s="20"/>
      <c r="J269" s="20"/>
      <c r="K269" s="20"/>
      <c r="L269" s="5"/>
      <c r="M269" s="5"/>
      <c r="N269" s="5"/>
      <c r="O269" s="5"/>
      <c r="P269" s="41"/>
      <c r="Q269" s="41"/>
      <c r="R269" s="41"/>
      <c r="S269" s="41"/>
    </row>
    <row r="270" spans="1:19" ht="18.75" thickTop="1" x14ac:dyDescent="0.25">
      <c r="A270" s="19"/>
      <c r="B270" s="19"/>
      <c r="C270" s="19"/>
      <c r="D270" s="18">
        <f>COUNTA(D237:D267)</f>
        <v>4</v>
      </c>
      <c r="E270" s="18">
        <f t="shared" ref="E270:H270" si="65">COUNTA(E237:E267)</f>
        <v>1</v>
      </c>
      <c r="F270" s="18"/>
      <c r="G270" s="18">
        <f t="shared" si="65"/>
        <v>4</v>
      </c>
      <c r="H270" s="18">
        <f t="shared" si="65"/>
        <v>1</v>
      </c>
      <c r="I270" s="18"/>
      <c r="J270" s="18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workbookViewId="0"/>
  </sheetViews>
  <sheetFormatPr defaultRowHeight="15" x14ac:dyDescent="0.25"/>
  <cols>
    <col min="1" max="1" width="27.140625" bestFit="1" customWidth="1"/>
    <col min="2" max="2" width="15" customWidth="1"/>
    <col min="3" max="5" width="15.7109375" customWidth="1"/>
    <col min="6" max="13" width="16.7109375" customWidth="1"/>
    <col min="14" max="15" width="22" customWidth="1"/>
    <col min="16" max="17" width="15.85546875" style="43" customWidth="1"/>
    <col min="18" max="19" width="18" style="43" customWidth="1"/>
  </cols>
  <sheetData>
    <row r="1" spans="1:19" ht="36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5" t="s">
        <v>50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10"/>
      <c r="D3" s="10"/>
      <c r="E3" s="10" t="s">
        <v>44</v>
      </c>
      <c r="F3" s="11">
        <v>24</v>
      </c>
      <c r="G3" s="12">
        <v>463</v>
      </c>
      <c r="H3" s="12"/>
      <c r="I3" s="12" t="s">
        <v>44</v>
      </c>
      <c r="J3" s="12">
        <v>24</v>
      </c>
      <c r="K3" s="12">
        <v>285</v>
      </c>
      <c r="L3" s="12"/>
      <c r="M3" s="12" t="s">
        <v>44</v>
      </c>
      <c r="N3" s="10">
        <f>SUM(F3+J3)</f>
        <v>48</v>
      </c>
      <c r="O3" s="10">
        <f>SUM(G3+K3)</f>
        <v>748</v>
      </c>
      <c r="P3" s="38">
        <f>SUM(G3/F3)</f>
        <v>19.291666666666668</v>
      </c>
      <c r="Q3" s="38">
        <f>SUM(K3/J3)</f>
        <v>11.875</v>
      </c>
      <c r="R3" s="38">
        <f>SUM(O3/N3)</f>
        <v>15.583333333333334</v>
      </c>
      <c r="S3" s="38">
        <f>SUM((G3+K3)/(F3+J3))</f>
        <v>15.583333333333334</v>
      </c>
    </row>
    <row r="4" spans="1:19" ht="15.75" x14ac:dyDescent="0.25">
      <c r="A4" s="8"/>
      <c r="B4" s="8"/>
      <c r="C4" s="10"/>
      <c r="D4" s="13"/>
      <c r="E4" s="13"/>
      <c r="F4" s="14">
        <v>34</v>
      </c>
      <c r="G4" s="15">
        <v>501</v>
      </c>
      <c r="H4" s="15" t="s">
        <v>44</v>
      </c>
      <c r="I4" s="15"/>
      <c r="J4" s="15">
        <v>21</v>
      </c>
      <c r="K4" s="15">
        <v>218</v>
      </c>
      <c r="L4" s="15"/>
      <c r="M4" s="15" t="s">
        <v>44</v>
      </c>
      <c r="N4" s="10">
        <f t="shared" ref="N4:O64" si="0">SUM(F4+J4)</f>
        <v>55</v>
      </c>
      <c r="O4" s="10">
        <f t="shared" si="0"/>
        <v>719</v>
      </c>
      <c r="P4" s="38">
        <f t="shared" ref="P4:P64" si="1">SUM(G4/F4)</f>
        <v>14.735294117647058</v>
      </c>
      <c r="Q4" s="38">
        <f>SUM(K4/J4)</f>
        <v>10.380952380952381</v>
      </c>
      <c r="R4" s="38">
        <f t="shared" ref="R4:R64" si="2">SUM(O4/N4)</f>
        <v>13.072727272727272</v>
      </c>
      <c r="S4" s="38">
        <f>SUM((G3+G4+K3+K4)/(F3+F4+J3+J4))</f>
        <v>14.242718446601941</v>
      </c>
    </row>
    <row r="5" spans="1:19" ht="15.75" x14ac:dyDescent="0.25">
      <c r="A5" s="8"/>
      <c r="B5" s="9">
        <f>SUM(B3+7)</f>
        <v>46293</v>
      </c>
      <c r="C5" s="10"/>
      <c r="D5" s="10"/>
      <c r="E5" s="10" t="s">
        <v>44</v>
      </c>
      <c r="F5" s="14">
        <v>70</v>
      </c>
      <c r="G5" s="15">
        <v>501</v>
      </c>
      <c r="H5" s="15" t="s">
        <v>44</v>
      </c>
      <c r="I5" s="15"/>
      <c r="J5" s="15">
        <v>31</v>
      </c>
      <c r="K5" s="15">
        <v>301</v>
      </c>
      <c r="L5" s="15" t="s">
        <v>44</v>
      </c>
      <c r="M5" s="15"/>
      <c r="N5" s="10">
        <f t="shared" si="0"/>
        <v>101</v>
      </c>
      <c r="O5" s="10">
        <f t="shared" si="0"/>
        <v>802</v>
      </c>
      <c r="P5" s="38">
        <f t="shared" si="1"/>
        <v>7.1571428571428575</v>
      </c>
      <c r="Q5" s="38">
        <f t="shared" ref="Q5:Q64" si="3">SUM(K5/J5)</f>
        <v>9.7096774193548381</v>
      </c>
      <c r="R5" s="38">
        <f t="shared" si="2"/>
        <v>7.9405940594059405</v>
      </c>
      <c r="S5" s="38">
        <f>SUM((G3+G4+G5+K3+K4+K5)/(F3+F4+F5+J3+J4+J5))</f>
        <v>11.122549019607844</v>
      </c>
    </row>
    <row r="6" spans="1:19" ht="15.75" x14ac:dyDescent="0.25">
      <c r="A6" s="8"/>
      <c r="B6" s="8"/>
      <c r="C6" s="10"/>
      <c r="D6" s="13"/>
      <c r="E6" s="13"/>
      <c r="F6" s="14">
        <v>33</v>
      </c>
      <c r="G6" s="15">
        <v>496</v>
      </c>
      <c r="H6" s="15"/>
      <c r="I6" s="15" t="s">
        <v>44</v>
      </c>
      <c r="J6" s="15">
        <v>48</v>
      </c>
      <c r="K6" s="15">
        <v>299</v>
      </c>
      <c r="L6" s="15"/>
      <c r="M6" s="15" t="s">
        <v>44</v>
      </c>
      <c r="N6" s="10">
        <f t="shared" si="0"/>
        <v>81</v>
      </c>
      <c r="O6" s="10">
        <f t="shared" si="0"/>
        <v>795</v>
      </c>
      <c r="P6" s="38">
        <f t="shared" si="1"/>
        <v>15.030303030303031</v>
      </c>
      <c r="Q6" s="38">
        <f t="shared" si="3"/>
        <v>6.229166666666667</v>
      </c>
      <c r="R6" s="38">
        <f t="shared" si="2"/>
        <v>9.8148148148148149</v>
      </c>
      <c r="S6" s="38">
        <f>SUM((G3+G4+G5+G6+K3+K4+K5+K6)/(F3+F4+F5+F6+J3+J4+J5+J6))</f>
        <v>10.750877192982456</v>
      </c>
    </row>
    <row r="7" spans="1:19" ht="15.75" x14ac:dyDescent="0.25">
      <c r="A7" s="8"/>
      <c r="B7" s="9">
        <f>SUM(B5+7)</f>
        <v>46300</v>
      </c>
      <c r="C7" s="10"/>
      <c r="D7" s="10"/>
      <c r="E7" s="10" t="s">
        <v>44</v>
      </c>
      <c r="F7" s="14">
        <v>31</v>
      </c>
      <c r="G7" s="15">
        <v>501</v>
      </c>
      <c r="H7" s="15" t="s">
        <v>44</v>
      </c>
      <c r="I7" s="15"/>
      <c r="J7" s="15">
        <v>51</v>
      </c>
      <c r="K7" s="15">
        <v>299</v>
      </c>
      <c r="L7" s="15"/>
      <c r="M7" s="15" t="s">
        <v>44</v>
      </c>
      <c r="N7" s="10">
        <f t="shared" si="0"/>
        <v>82</v>
      </c>
      <c r="O7" s="10">
        <f t="shared" si="0"/>
        <v>800</v>
      </c>
      <c r="P7" s="38">
        <f t="shared" si="1"/>
        <v>16.161290322580644</v>
      </c>
      <c r="Q7" s="38">
        <f t="shared" si="3"/>
        <v>5.8627450980392153</v>
      </c>
      <c r="R7" s="38">
        <f t="shared" si="2"/>
        <v>9.7560975609756095</v>
      </c>
      <c r="S7" s="38">
        <f>SUM((G3+G4+G5+G6+G7+K3+K4+K5+K6+K7)/(F3+F4+F5+F6+F7+J3+J4+J5+J6+J7))</f>
        <v>10.528610354223433</v>
      </c>
    </row>
    <row r="8" spans="1:19" ht="15.75" x14ac:dyDescent="0.25">
      <c r="A8" s="8"/>
      <c r="B8" s="8"/>
      <c r="C8" s="10"/>
      <c r="D8" s="13"/>
      <c r="E8" s="13"/>
      <c r="F8" s="14">
        <v>36</v>
      </c>
      <c r="G8" s="15">
        <v>460</v>
      </c>
      <c r="H8" s="15"/>
      <c r="I8" s="15" t="s">
        <v>44</v>
      </c>
      <c r="J8" s="15">
        <v>27</v>
      </c>
      <c r="K8" s="15">
        <v>301</v>
      </c>
      <c r="L8" s="15" t="s">
        <v>44</v>
      </c>
      <c r="M8" s="15"/>
      <c r="N8" s="10">
        <f t="shared" si="0"/>
        <v>63</v>
      </c>
      <c r="O8" s="10">
        <f t="shared" si="0"/>
        <v>761</v>
      </c>
      <c r="P8" s="38">
        <f t="shared" si="1"/>
        <v>12.777777777777779</v>
      </c>
      <c r="Q8" s="38">
        <f t="shared" si="3"/>
        <v>11.148148148148149</v>
      </c>
      <c r="R8" s="38">
        <f t="shared" si="2"/>
        <v>12.079365079365079</v>
      </c>
      <c r="S8" s="38">
        <f>SUM((G3+G4+G5+G6+G7+G8+K3+K4+K5+K6+K7+K8)/(F3+F4+F5+F6+F7+F8+J3+J4+J5+J6+J7+J8))</f>
        <v>10.755813953488373</v>
      </c>
    </row>
    <row r="9" spans="1:19" ht="15.75" x14ac:dyDescent="0.25">
      <c r="A9" s="8"/>
      <c r="B9" s="9">
        <f t="shared" ref="B9" si="4">SUM(B7+7)</f>
        <v>46307</v>
      </c>
      <c r="C9" s="10"/>
      <c r="D9" s="10" t="s">
        <v>44</v>
      </c>
      <c r="E9" s="10"/>
      <c r="F9" s="14">
        <v>44</v>
      </c>
      <c r="G9" s="15">
        <v>501</v>
      </c>
      <c r="H9" s="15" t="s">
        <v>44</v>
      </c>
      <c r="I9" s="15"/>
      <c r="J9" s="15">
        <v>36</v>
      </c>
      <c r="K9" s="15">
        <v>293</v>
      </c>
      <c r="L9" s="15"/>
      <c r="M9" s="15" t="s">
        <v>44</v>
      </c>
      <c r="N9" s="10">
        <f t="shared" si="0"/>
        <v>80</v>
      </c>
      <c r="O9" s="10">
        <f t="shared" si="0"/>
        <v>794</v>
      </c>
      <c r="P9" s="42">
        <f t="shared" si="1"/>
        <v>11.386363636363637</v>
      </c>
      <c r="Q9" s="42">
        <f t="shared" si="3"/>
        <v>8.1388888888888893</v>
      </c>
      <c r="R9" s="42">
        <f t="shared" si="2"/>
        <v>9.9250000000000007</v>
      </c>
      <c r="S9" s="38">
        <f>SUM((G3+G4+G5+G6+G7+G8+G9+K3+K4+K5+K6+K7+K8+K9)/(F3+F4+F5+F6+F7+F8+F9+J3+J4+J5+J6+J7+J8+J9))</f>
        <v>10.625490196078431</v>
      </c>
    </row>
    <row r="10" spans="1:19" ht="15.75" x14ac:dyDescent="0.25">
      <c r="A10" s="8"/>
      <c r="B10" s="8"/>
      <c r="C10" s="10"/>
      <c r="D10" s="13"/>
      <c r="E10" s="13"/>
      <c r="F10" s="14">
        <v>42</v>
      </c>
      <c r="G10" s="15">
        <v>501</v>
      </c>
      <c r="H10" s="15" t="s">
        <v>44</v>
      </c>
      <c r="I10" s="15"/>
      <c r="J10" s="15">
        <v>28</v>
      </c>
      <c r="K10" s="15">
        <v>301</v>
      </c>
      <c r="L10" s="15" t="s">
        <v>44</v>
      </c>
      <c r="M10" s="15"/>
      <c r="N10" s="10">
        <f t="shared" si="0"/>
        <v>70</v>
      </c>
      <c r="O10" s="10">
        <f t="shared" si="0"/>
        <v>802</v>
      </c>
      <c r="P10" s="42">
        <f t="shared" si="1"/>
        <v>11.928571428571429</v>
      </c>
      <c r="Q10" s="42">
        <f t="shared" si="3"/>
        <v>10.75</v>
      </c>
      <c r="R10" s="42">
        <f t="shared" si="2"/>
        <v>11.457142857142857</v>
      </c>
      <c r="S10" s="38">
        <f>SUM((G3+G4+G5+G6+G7+G8+G9+G10+K3+K4+K5+K6+K7+K8+K9+K10)/(F3+F4+F5+F6+F7+F8+F9+F10+J3+J4+J5+J6+J7+J8+J9+J10))</f>
        <v>10.725862068965517</v>
      </c>
    </row>
    <row r="11" spans="1:19" ht="15.75" x14ac:dyDescent="0.25">
      <c r="A11" s="8"/>
      <c r="B11" s="9">
        <f t="shared" ref="B11" si="5">SUM(B9+7)</f>
        <v>46314</v>
      </c>
      <c r="C11" s="10"/>
      <c r="D11" s="10" t="s">
        <v>44</v>
      </c>
      <c r="E11" s="10"/>
      <c r="F11" s="14">
        <v>29</v>
      </c>
      <c r="G11" s="15">
        <v>501</v>
      </c>
      <c r="H11" s="15" t="s">
        <v>44</v>
      </c>
      <c r="I11" s="15"/>
      <c r="J11" s="15">
        <v>27</v>
      </c>
      <c r="K11" s="15">
        <v>301</v>
      </c>
      <c r="L11" s="15" t="s">
        <v>44</v>
      </c>
      <c r="M11" s="15"/>
      <c r="N11" s="10">
        <f t="shared" si="0"/>
        <v>56</v>
      </c>
      <c r="O11" s="10">
        <f t="shared" si="0"/>
        <v>802</v>
      </c>
      <c r="P11" s="42">
        <f t="shared" si="1"/>
        <v>17.275862068965516</v>
      </c>
      <c r="Q11" s="42">
        <f t="shared" si="3"/>
        <v>11.148148148148149</v>
      </c>
      <c r="R11" s="42">
        <f t="shared" si="2"/>
        <v>14.321428571428571</v>
      </c>
      <c r="S11" s="38">
        <f>SUM((G3+G4+G5+G6+G7+G8+G9+G10+G11+K3+K4+K5+K6+K7+K8+K9+K10+K11)/(F3+F4+F5+F6+F7+F8+F9+F10+F11+J3+J4+J5+J6+J7+J8+J9+J10+J11))</f>
        <v>11.04245283018868</v>
      </c>
    </row>
    <row r="12" spans="1:19" ht="15.75" x14ac:dyDescent="0.25">
      <c r="A12" s="8"/>
      <c r="B12" s="8"/>
      <c r="C12" s="10"/>
      <c r="D12" s="13"/>
      <c r="E12" s="13"/>
      <c r="F12" s="14">
        <v>39</v>
      </c>
      <c r="G12" s="15">
        <v>501</v>
      </c>
      <c r="H12" s="15" t="s">
        <v>44</v>
      </c>
      <c r="I12" s="15"/>
      <c r="J12" s="15">
        <v>24</v>
      </c>
      <c r="K12" s="15">
        <v>277</v>
      </c>
      <c r="L12" s="15"/>
      <c r="M12" s="15" t="s">
        <v>44</v>
      </c>
      <c r="N12" s="10">
        <f t="shared" si="0"/>
        <v>63</v>
      </c>
      <c r="O12" s="10">
        <f t="shared" si="0"/>
        <v>778</v>
      </c>
      <c r="P12" s="42">
        <f t="shared" si="1"/>
        <v>12.846153846153847</v>
      </c>
      <c r="Q12" s="42">
        <f t="shared" si="3"/>
        <v>11.541666666666666</v>
      </c>
      <c r="R12" s="42">
        <f t="shared" si="2"/>
        <v>12.34920634920635</v>
      </c>
      <c r="S12" s="38">
        <f>SUM((G3+G4+G5+G6+G7+G8+G9+G10+G11+G12+K3+K4+K5+K6+K7+K8+K9+K10+K11+K12)/(F3+F4+F5+F6+F7+F8+F9+F10+F11+F12+J3+J4+J5+J6+J7+J8+J9+J10+J11+J12))</f>
        <v>11.160228898426324</v>
      </c>
    </row>
    <row r="13" spans="1:19" ht="15.75" x14ac:dyDescent="0.25">
      <c r="A13" s="8"/>
      <c r="B13" s="9">
        <f t="shared" ref="B13" si="6">SUM(B11+7)</f>
        <v>46321</v>
      </c>
      <c r="C13" s="10"/>
      <c r="D13" s="10"/>
      <c r="E13" s="10" t="s">
        <v>44</v>
      </c>
      <c r="F13" s="14">
        <v>33</v>
      </c>
      <c r="G13" s="15">
        <v>469</v>
      </c>
      <c r="H13" s="15"/>
      <c r="I13" s="15" t="s">
        <v>44</v>
      </c>
      <c r="J13" s="15">
        <v>19</v>
      </c>
      <c r="K13" s="15">
        <v>301</v>
      </c>
      <c r="L13" s="15" t="s">
        <v>44</v>
      </c>
      <c r="M13" s="15"/>
      <c r="N13" s="10">
        <f t="shared" si="0"/>
        <v>52</v>
      </c>
      <c r="O13" s="10">
        <f t="shared" si="0"/>
        <v>770</v>
      </c>
      <c r="P13" s="42">
        <f t="shared" si="1"/>
        <v>14.212121212121213</v>
      </c>
      <c r="Q13" s="42">
        <f t="shared" si="3"/>
        <v>15.842105263157896</v>
      </c>
      <c r="R13" s="42">
        <f t="shared" si="2"/>
        <v>14.807692307692308</v>
      </c>
      <c r="S13" s="38">
        <f>SUM((G3+G4+G5+G6+G7+G8+G9+G10+G11+G12+G13+K3+K4+K5+K6+K7+K8+K9+K10+K11+K12+K13)/(F3+F4+F5+F6+F7+F8+F9+F10+F11+F12+F13+J3+J4+J5+J6+J7+J8+J9+J10+J11+J12+J13))</f>
        <v>11.412782956058589</v>
      </c>
    </row>
    <row r="14" spans="1:19" ht="15.75" x14ac:dyDescent="0.25">
      <c r="A14" s="8"/>
      <c r="B14" s="8"/>
      <c r="C14" s="10"/>
      <c r="D14" s="13"/>
      <c r="E14" s="13"/>
      <c r="F14" s="14">
        <v>21</v>
      </c>
      <c r="G14" s="15">
        <v>242</v>
      </c>
      <c r="H14" s="15"/>
      <c r="I14" s="15" t="s">
        <v>44</v>
      </c>
      <c r="J14" s="15">
        <v>30</v>
      </c>
      <c r="K14" s="15">
        <v>277</v>
      </c>
      <c r="L14" s="15"/>
      <c r="M14" s="15" t="s">
        <v>44</v>
      </c>
      <c r="N14" s="10">
        <f t="shared" si="0"/>
        <v>51</v>
      </c>
      <c r="O14" s="10">
        <f t="shared" si="0"/>
        <v>519</v>
      </c>
      <c r="P14" s="42">
        <f t="shared" si="1"/>
        <v>11.523809523809524</v>
      </c>
      <c r="Q14" s="42">
        <f t="shared" si="3"/>
        <v>9.2333333333333325</v>
      </c>
      <c r="R14" s="42">
        <f t="shared" si="2"/>
        <v>10.176470588235293</v>
      </c>
      <c r="S14" s="38">
        <f>SUM((G3+G4+G5+G6+G7+G8+G9+G10+G11+G12+G13+G14+K3+K4+K5+K6+K7+K8+K9+K10+K11+K12+K13+K14)/(F3+F4+F5+F6+F7+F8+F9+F10+F11+F12+F13+F14+J3+J4+J5+J6+J7+J8+J9+J10+J11+J12+J13+J14))</f>
        <v>11.334164588528678</v>
      </c>
    </row>
    <row r="15" spans="1:19" ht="15.75" x14ac:dyDescent="0.25">
      <c r="A15" s="8"/>
      <c r="B15" s="9">
        <f t="shared" ref="B15" si="7">SUM(B13+7)</f>
        <v>46328</v>
      </c>
      <c r="C15" s="10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11.334164588528678</v>
      </c>
    </row>
    <row r="16" spans="1:19" ht="15.75" x14ac:dyDescent="0.25">
      <c r="A16" s="8"/>
      <c r="B16" s="8"/>
      <c r="C16" s="10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11.334164588528678</v>
      </c>
    </row>
    <row r="17" spans="1:19" ht="15.75" x14ac:dyDescent="0.25">
      <c r="A17" s="8"/>
      <c r="B17" s="9">
        <f t="shared" ref="B17" si="8">SUM(B15+7)</f>
        <v>46335</v>
      </c>
      <c r="C17" s="10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11.334164588528678</v>
      </c>
    </row>
    <row r="18" spans="1:19" ht="15.75" x14ac:dyDescent="0.25">
      <c r="A18" s="8"/>
      <c r="B18" s="8"/>
      <c r="C18" s="10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11.334164588528678</v>
      </c>
    </row>
    <row r="19" spans="1:19" ht="15.75" x14ac:dyDescent="0.25">
      <c r="A19" s="8"/>
      <c r="B19" s="9">
        <f t="shared" ref="B19" si="9">SUM(B17+7)</f>
        <v>46342</v>
      </c>
      <c r="C19" s="10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11.334164588528678</v>
      </c>
    </row>
    <row r="20" spans="1:19" ht="15.75" x14ac:dyDescent="0.25">
      <c r="A20" s="8"/>
      <c r="B20" s="8"/>
      <c r="C20" s="10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11.334164588528678</v>
      </c>
    </row>
    <row r="21" spans="1:19" ht="15.75" x14ac:dyDescent="0.25">
      <c r="A21" s="8"/>
      <c r="B21" s="9">
        <f t="shared" ref="B21" si="10">SUM(B19+7)</f>
        <v>46349</v>
      </c>
      <c r="C21" s="10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11.334164588528678</v>
      </c>
    </row>
    <row r="22" spans="1:19" ht="15.75" x14ac:dyDescent="0.25">
      <c r="A22" s="8"/>
      <c r="B22" s="8"/>
      <c r="C22" s="10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11.334164588528678</v>
      </c>
    </row>
    <row r="23" spans="1:19" ht="15.75" x14ac:dyDescent="0.25">
      <c r="A23" s="8"/>
      <c r="B23" s="9">
        <f t="shared" ref="B23" si="11">SUM(B21+7)</f>
        <v>46356</v>
      </c>
      <c r="C23" s="10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11.334164588528678</v>
      </c>
    </row>
    <row r="24" spans="1:19" ht="15.75" x14ac:dyDescent="0.25">
      <c r="A24" s="8"/>
      <c r="B24" s="8"/>
      <c r="C24" s="10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11.334164588528678</v>
      </c>
    </row>
    <row r="25" spans="1:19" ht="15.75" x14ac:dyDescent="0.25">
      <c r="A25" s="8"/>
      <c r="B25" s="9">
        <f t="shared" ref="B25" si="12">SUM(B23+7)</f>
        <v>46363</v>
      </c>
      <c r="C25" s="10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11.334164588528678</v>
      </c>
    </row>
    <row r="26" spans="1:19" ht="15.75" x14ac:dyDescent="0.25">
      <c r="A26" s="8"/>
      <c r="B26" s="8"/>
      <c r="C26" s="10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11.334164588528678</v>
      </c>
    </row>
    <row r="27" spans="1:19" ht="15.75" x14ac:dyDescent="0.25">
      <c r="A27" s="8"/>
      <c r="B27" s="9">
        <f t="shared" ref="B27" si="13">SUM(B25+7)</f>
        <v>46370</v>
      </c>
      <c r="C27" s="10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11.334164588528678</v>
      </c>
    </row>
    <row r="28" spans="1:19" ht="15.75" x14ac:dyDescent="0.25">
      <c r="A28" s="8"/>
      <c r="B28" s="8"/>
      <c r="C28" s="10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11.334164588528678</v>
      </c>
    </row>
    <row r="29" spans="1:19" ht="15.75" x14ac:dyDescent="0.25">
      <c r="A29" s="8"/>
      <c r="B29" s="9">
        <f t="shared" ref="B29" si="14">SUM(B27+7)</f>
        <v>46377</v>
      </c>
      <c r="C29" s="10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11.334164588528678</v>
      </c>
    </row>
    <row r="30" spans="1:19" ht="15.75" x14ac:dyDescent="0.25">
      <c r="A30" s="8"/>
      <c r="B30" s="8"/>
      <c r="C30" s="10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11.334164588528678</v>
      </c>
    </row>
    <row r="31" spans="1:19" ht="15.75" x14ac:dyDescent="0.25">
      <c r="A31" s="8"/>
      <c r="B31" s="9">
        <f t="shared" ref="B31" si="15">SUM(B29+7)</f>
        <v>46384</v>
      </c>
      <c r="C31" s="10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11.334164588528678</v>
      </c>
    </row>
    <row r="32" spans="1:19" ht="15.75" x14ac:dyDescent="0.25">
      <c r="A32" s="8"/>
      <c r="B32" s="8"/>
      <c r="C32" s="10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11.334164588528678</v>
      </c>
    </row>
    <row r="33" spans="1:19" ht="15.75" x14ac:dyDescent="0.25">
      <c r="A33" s="8"/>
      <c r="B33" s="9">
        <f t="shared" ref="B33" si="16">SUM(B31+7)</f>
        <v>46391</v>
      </c>
      <c r="C33" s="10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11.334164588528678</v>
      </c>
    </row>
    <row r="34" spans="1:19" ht="15.75" x14ac:dyDescent="0.25">
      <c r="A34" s="8"/>
      <c r="B34" s="8"/>
      <c r="C34" s="10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11.334164588528678</v>
      </c>
    </row>
    <row r="35" spans="1:19" ht="15.75" x14ac:dyDescent="0.25">
      <c r="A35" s="8"/>
      <c r="B35" s="9">
        <f t="shared" ref="B35" si="17">SUM(B33+7)</f>
        <v>46398</v>
      </c>
      <c r="C35" s="10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11.334164588528678</v>
      </c>
    </row>
    <row r="36" spans="1:19" ht="15.75" x14ac:dyDescent="0.25">
      <c r="A36" s="8"/>
      <c r="B36" s="8"/>
      <c r="C36" s="10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11.334164588528678</v>
      </c>
    </row>
    <row r="37" spans="1:19" ht="15.75" x14ac:dyDescent="0.25">
      <c r="A37" s="8"/>
      <c r="B37" s="9">
        <f t="shared" ref="B37:B41" si="18">SUM(B35+7)</f>
        <v>46405</v>
      </c>
      <c r="C37" s="10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11.334164588528678</v>
      </c>
    </row>
    <row r="38" spans="1:19" ht="15.75" x14ac:dyDescent="0.25">
      <c r="A38" s="8"/>
      <c r="B38" s="8"/>
      <c r="C38" s="10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11.334164588528678</v>
      </c>
    </row>
    <row r="39" spans="1:19" ht="15.75" x14ac:dyDescent="0.25">
      <c r="A39" s="8"/>
      <c r="B39" s="9">
        <f t="shared" ref="B39" si="19">SUM(B37+7)</f>
        <v>46412</v>
      </c>
      <c r="C39" s="10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11.334164588528678</v>
      </c>
    </row>
    <row r="40" spans="1:19" ht="15.75" x14ac:dyDescent="0.25">
      <c r="A40" s="8"/>
      <c r="B40" s="8"/>
      <c r="C40" s="10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11.334164588528678</v>
      </c>
    </row>
    <row r="41" spans="1:19" ht="15.75" x14ac:dyDescent="0.25">
      <c r="A41" s="8"/>
      <c r="B41" s="9">
        <f t="shared" si="18"/>
        <v>46419</v>
      </c>
      <c r="C41" s="10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11.334164588528678</v>
      </c>
    </row>
    <row r="42" spans="1:19" ht="15.75" x14ac:dyDescent="0.25">
      <c r="A42" s="8"/>
      <c r="B42" s="8"/>
      <c r="C42" s="10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11.334164588528678</v>
      </c>
    </row>
    <row r="43" spans="1:19" ht="15.75" x14ac:dyDescent="0.25">
      <c r="A43" s="8"/>
      <c r="B43" s="9"/>
      <c r="C43" s="10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11.334164588528678</v>
      </c>
    </row>
    <row r="44" spans="1:19" ht="15.75" x14ac:dyDescent="0.25">
      <c r="A44" s="8"/>
      <c r="B44" s="8"/>
      <c r="C44" s="10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11.334164588528678</v>
      </c>
    </row>
    <row r="45" spans="1:19" ht="15.75" x14ac:dyDescent="0.25">
      <c r="A45" s="8"/>
      <c r="B45" s="9"/>
      <c r="C45" s="10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11.334164588528678</v>
      </c>
    </row>
    <row r="46" spans="1:19" ht="15.75" x14ac:dyDescent="0.25">
      <c r="A46" s="8"/>
      <c r="B46" s="8"/>
      <c r="C46" s="10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11.334164588528678</v>
      </c>
    </row>
    <row r="47" spans="1:19" ht="15.75" x14ac:dyDescent="0.25">
      <c r="A47" s="8"/>
      <c r="B47" s="9"/>
      <c r="C47" s="10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11.334164588528678</v>
      </c>
    </row>
    <row r="48" spans="1:19" ht="15.75" x14ac:dyDescent="0.25">
      <c r="A48" s="8"/>
      <c r="B48" s="8"/>
      <c r="C48" s="10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11.334164588528678</v>
      </c>
    </row>
    <row r="49" spans="1:19" ht="15.75" x14ac:dyDescent="0.25">
      <c r="A49" s="8"/>
      <c r="B49" s="9"/>
      <c r="C49" s="10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11.334164588528678</v>
      </c>
    </row>
    <row r="50" spans="1:19" ht="15.75" x14ac:dyDescent="0.25">
      <c r="A50" s="8"/>
      <c r="B50" s="8"/>
      <c r="C50" s="10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11.334164588528678</v>
      </c>
    </row>
    <row r="51" spans="1:19" ht="15.75" x14ac:dyDescent="0.25">
      <c r="A51" s="8"/>
      <c r="B51" s="9"/>
      <c r="C51" s="10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11.334164588528678</v>
      </c>
    </row>
    <row r="52" spans="1:19" ht="15.75" x14ac:dyDescent="0.25">
      <c r="A52" s="8"/>
      <c r="B52" s="8"/>
      <c r="C52" s="10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11.334164588528678</v>
      </c>
    </row>
    <row r="53" spans="1:19" ht="15.75" x14ac:dyDescent="0.25">
      <c r="A53" s="8"/>
      <c r="B53" s="8"/>
      <c r="C53" s="10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11.334164588528678</v>
      </c>
    </row>
    <row r="54" spans="1:19" ht="15.75" x14ac:dyDescent="0.25">
      <c r="A54" s="8"/>
      <c r="B54" s="8"/>
      <c r="C54" s="10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11.334164588528678</v>
      </c>
    </row>
    <row r="55" spans="1:19" ht="15.75" x14ac:dyDescent="0.25">
      <c r="A55" s="8"/>
      <c r="B55" s="8"/>
      <c r="C55" s="10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11.334164588528678</v>
      </c>
    </row>
    <row r="56" spans="1:19" ht="15.75" x14ac:dyDescent="0.25">
      <c r="A56" s="8"/>
      <c r="B56" s="8"/>
      <c r="C56" s="10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11.334164588528678</v>
      </c>
    </row>
    <row r="57" spans="1:19" ht="15.75" x14ac:dyDescent="0.25">
      <c r="A57" s="8"/>
      <c r="B57" s="8"/>
      <c r="C57" s="10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11.334164588528678</v>
      </c>
    </row>
    <row r="58" spans="1:19" ht="15.75" x14ac:dyDescent="0.25">
      <c r="A58" s="8"/>
      <c r="B58" s="8"/>
      <c r="C58" s="10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11.334164588528678</v>
      </c>
    </row>
    <row r="59" spans="1:19" ht="15.75" x14ac:dyDescent="0.25">
      <c r="A59" s="8"/>
      <c r="B59" s="8"/>
      <c r="C59" s="10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11.334164588528678</v>
      </c>
    </row>
    <row r="60" spans="1:19" ht="15.75" x14ac:dyDescent="0.25">
      <c r="A60" s="8"/>
      <c r="B60" s="8"/>
      <c r="C60" s="10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11.334164588528678</v>
      </c>
    </row>
    <row r="61" spans="1:19" ht="15.75" x14ac:dyDescent="0.25">
      <c r="A61" s="8"/>
      <c r="B61" s="8"/>
      <c r="C61" s="10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11.334164588528678</v>
      </c>
    </row>
    <row r="62" spans="1:19" ht="15.75" x14ac:dyDescent="0.25">
      <c r="A62" s="8"/>
      <c r="B62" s="8"/>
      <c r="C62" s="10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11.334164588528678</v>
      </c>
    </row>
    <row r="63" spans="1:19" ht="15.75" x14ac:dyDescent="0.25">
      <c r="A63" s="8"/>
      <c r="B63" s="8"/>
      <c r="C63" s="10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11.334164588528678</v>
      </c>
    </row>
    <row r="64" spans="1:19" ht="15.75" x14ac:dyDescent="0.25">
      <c r="A64" s="8"/>
      <c r="B64" s="8"/>
      <c r="C64" s="10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11.334164588528678</v>
      </c>
    </row>
    <row r="65" spans="1:19" ht="16.5" thickBot="1" x14ac:dyDescent="0.3">
      <c r="A65" s="8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11.334164588528678</v>
      </c>
      <c r="D66" s="18">
        <f>COUNTA(D3:D65)</f>
        <v>2</v>
      </c>
      <c r="E66" s="18">
        <f t="shared" ref="E66:M66" si="20">COUNTA(E3:E65)</f>
        <v>4</v>
      </c>
      <c r="F66" s="18"/>
      <c r="G66" s="18"/>
      <c r="H66" s="18">
        <f t="shared" si="20"/>
        <v>7</v>
      </c>
      <c r="I66" s="18">
        <f t="shared" si="20"/>
        <v>5</v>
      </c>
      <c r="J66" s="18"/>
      <c r="K66" s="18"/>
      <c r="L66" s="18">
        <f t="shared" si="20"/>
        <v>5</v>
      </c>
      <c r="M66" s="18">
        <f t="shared" si="20"/>
        <v>7</v>
      </c>
      <c r="N66" s="18">
        <f>SUM(N3:N65)</f>
        <v>802</v>
      </c>
      <c r="O66" s="18">
        <f>SUM(O3:O65)</f>
        <v>9090</v>
      </c>
      <c r="P66" s="39"/>
      <c r="Q66" s="39"/>
      <c r="R66" s="40"/>
      <c r="S66" s="40"/>
    </row>
    <row r="67" spans="1:19" ht="18" x14ac:dyDescent="0.25">
      <c r="A67" s="5"/>
      <c r="B67" s="2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5" t="s">
        <v>62</v>
      </c>
      <c r="B68" s="6"/>
      <c r="C68" s="6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10"/>
      <c r="D69" s="10"/>
      <c r="E69" s="10" t="s">
        <v>44</v>
      </c>
      <c r="F69" s="11">
        <v>48</v>
      </c>
      <c r="G69" s="12">
        <v>488</v>
      </c>
      <c r="H69" s="12"/>
      <c r="I69" s="12" t="s">
        <v>44</v>
      </c>
      <c r="J69" s="12">
        <v>42</v>
      </c>
      <c r="K69" s="12">
        <v>293</v>
      </c>
      <c r="L69" s="12"/>
      <c r="M69" s="12" t="s">
        <v>44</v>
      </c>
      <c r="N69" s="10">
        <f>SUM(F69+J69)</f>
        <v>90</v>
      </c>
      <c r="O69" s="10">
        <f>SUM(G69+K69)</f>
        <v>781</v>
      </c>
      <c r="P69" s="38">
        <f>SUM(G69/F69)</f>
        <v>10.166666666666666</v>
      </c>
      <c r="Q69" s="38">
        <f>SUM(K69/J69)</f>
        <v>6.9761904761904763</v>
      </c>
      <c r="R69" s="38">
        <f>SUM(O69/N69)</f>
        <v>8.6777777777777771</v>
      </c>
      <c r="S69" s="38">
        <f>SUM((G69+K69)/(F69+J69))</f>
        <v>8.6777777777777771</v>
      </c>
    </row>
    <row r="70" spans="1:19" ht="15.75" x14ac:dyDescent="0.25">
      <c r="A70" s="8"/>
      <c r="B70" s="8"/>
      <c r="C70" s="10"/>
      <c r="D70" s="13"/>
      <c r="E70" s="13"/>
      <c r="F70" s="14">
        <v>33</v>
      </c>
      <c r="G70" s="15">
        <v>440</v>
      </c>
      <c r="H70" s="15"/>
      <c r="I70" s="15" t="s">
        <v>44</v>
      </c>
      <c r="J70" s="15">
        <v>21</v>
      </c>
      <c r="K70" s="15">
        <v>70</v>
      </c>
      <c r="L70" s="15"/>
      <c r="M70" s="15" t="s">
        <v>44</v>
      </c>
      <c r="N70" s="10">
        <f t="shared" ref="N70:O130" si="21">SUM(F70+J70)</f>
        <v>54</v>
      </c>
      <c r="O70" s="10">
        <f t="shared" si="21"/>
        <v>510</v>
      </c>
      <c r="P70" s="38">
        <f t="shared" ref="P70:P130" si="22">SUM(G70/F70)</f>
        <v>13.333333333333334</v>
      </c>
      <c r="Q70" s="38">
        <f>SUM(K70/J70)</f>
        <v>3.3333333333333335</v>
      </c>
      <c r="R70" s="38">
        <f t="shared" ref="R70:R130" si="23">SUM(O70/N70)</f>
        <v>9.4444444444444446</v>
      </c>
      <c r="S70" s="38">
        <f>SUM((G69+G70+K69+K70)/(F69+F70+J69+J70))</f>
        <v>8.9652777777777786</v>
      </c>
    </row>
    <row r="71" spans="1:19" ht="15.75" x14ac:dyDescent="0.25">
      <c r="A71" s="8"/>
      <c r="B71" s="9">
        <f>SUM(B69+7)</f>
        <v>46293</v>
      </c>
      <c r="C71" s="10"/>
      <c r="D71" s="10"/>
      <c r="E71" s="10" t="s">
        <v>44</v>
      </c>
      <c r="F71" s="14">
        <v>44</v>
      </c>
      <c r="G71" s="15">
        <v>501</v>
      </c>
      <c r="H71" s="15" t="s">
        <v>44</v>
      </c>
      <c r="I71" s="15"/>
      <c r="J71" s="15">
        <v>42</v>
      </c>
      <c r="K71" s="15">
        <v>294</v>
      </c>
      <c r="L71" s="15"/>
      <c r="M71" s="15" t="s">
        <v>44</v>
      </c>
      <c r="N71" s="10">
        <f t="shared" si="21"/>
        <v>86</v>
      </c>
      <c r="O71" s="10">
        <f t="shared" si="21"/>
        <v>795</v>
      </c>
      <c r="P71" s="38">
        <f t="shared" si="22"/>
        <v>11.386363636363637</v>
      </c>
      <c r="Q71" s="38">
        <f t="shared" ref="Q71:Q130" si="24">SUM(K71/J71)</f>
        <v>7</v>
      </c>
      <c r="R71" s="38">
        <f t="shared" si="23"/>
        <v>9.2441860465116275</v>
      </c>
      <c r="S71" s="38">
        <f>SUM((G69+G70+G71+K69+K70+K71)/(F69+F70+F71+J69+J70+J71))</f>
        <v>9.0695652173913039</v>
      </c>
    </row>
    <row r="72" spans="1:19" ht="15.75" x14ac:dyDescent="0.25">
      <c r="A72" s="8"/>
      <c r="B72" s="8"/>
      <c r="C72" s="10"/>
      <c r="D72" s="13"/>
      <c r="E72" s="13"/>
      <c r="F72" s="14">
        <v>78</v>
      </c>
      <c r="G72" s="15">
        <v>499</v>
      </c>
      <c r="H72" s="15"/>
      <c r="I72" s="15" t="s">
        <v>44</v>
      </c>
      <c r="J72" s="15">
        <v>33</v>
      </c>
      <c r="K72" s="15">
        <v>266</v>
      </c>
      <c r="L72" s="15"/>
      <c r="M72" s="15" t="s">
        <v>44</v>
      </c>
      <c r="N72" s="10">
        <f t="shared" si="21"/>
        <v>111</v>
      </c>
      <c r="O72" s="10">
        <f t="shared" si="21"/>
        <v>765</v>
      </c>
      <c r="P72" s="38">
        <f t="shared" si="22"/>
        <v>6.3974358974358978</v>
      </c>
      <c r="Q72" s="38">
        <f t="shared" si="24"/>
        <v>8.0606060606060606</v>
      </c>
      <c r="R72" s="38">
        <f t="shared" si="23"/>
        <v>6.8918918918918921</v>
      </c>
      <c r="S72" s="38">
        <f>SUM((G69+G70+G71+G72+K69+K70+K71+K72)/(F69+F70+F71+F72+J69+J70+J71+J72))</f>
        <v>8.3607038123167161</v>
      </c>
    </row>
    <row r="73" spans="1:19" ht="15.75" x14ac:dyDescent="0.25">
      <c r="A73" s="8"/>
      <c r="B73" s="9">
        <f>SUM(B71+7)</f>
        <v>46300</v>
      </c>
      <c r="C73" s="10"/>
      <c r="D73" s="10"/>
      <c r="E73" s="10" t="s">
        <v>44</v>
      </c>
      <c r="F73" s="14">
        <v>42</v>
      </c>
      <c r="G73" s="15">
        <v>454</v>
      </c>
      <c r="H73" s="15"/>
      <c r="I73" s="15" t="s">
        <v>44</v>
      </c>
      <c r="J73" s="15">
        <v>26</v>
      </c>
      <c r="K73" s="15">
        <v>301</v>
      </c>
      <c r="L73" s="15" t="s">
        <v>44</v>
      </c>
      <c r="M73" s="15"/>
      <c r="N73" s="10">
        <f t="shared" si="21"/>
        <v>68</v>
      </c>
      <c r="O73" s="10">
        <f t="shared" si="21"/>
        <v>755</v>
      </c>
      <c r="P73" s="38">
        <f t="shared" si="22"/>
        <v>10.80952380952381</v>
      </c>
      <c r="Q73" s="38">
        <f t="shared" si="24"/>
        <v>11.576923076923077</v>
      </c>
      <c r="R73" s="38">
        <f t="shared" si="23"/>
        <v>11.102941176470589</v>
      </c>
      <c r="S73" s="38">
        <f>SUM((G69+G70+G71+G72+G73+K69+K70+K71+K72+K73)/(F69+F70+F71+F72+F73+J69+J70+J71+J72+J73))</f>
        <v>8.8166259168704162</v>
      </c>
    </row>
    <row r="74" spans="1:19" ht="15.75" x14ac:dyDescent="0.25">
      <c r="A74" s="8"/>
      <c r="B74" s="8"/>
      <c r="C74" s="10"/>
      <c r="D74" s="13"/>
      <c r="E74" s="13"/>
      <c r="F74" s="14">
        <v>39</v>
      </c>
      <c r="G74" s="15">
        <v>463</v>
      </c>
      <c r="H74" s="15"/>
      <c r="I74" s="15" t="s">
        <v>44</v>
      </c>
      <c r="J74" s="15">
        <v>30</v>
      </c>
      <c r="K74" s="15">
        <v>293</v>
      </c>
      <c r="L74" s="15"/>
      <c r="M74" s="15" t="s">
        <v>44</v>
      </c>
      <c r="N74" s="10">
        <f t="shared" si="21"/>
        <v>69</v>
      </c>
      <c r="O74" s="10">
        <f t="shared" si="21"/>
        <v>756</v>
      </c>
      <c r="P74" s="38">
        <f t="shared" si="22"/>
        <v>11.871794871794872</v>
      </c>
      <c r="Q74" s="38">
        <f t="shared" si="24"/>
        <v>9.7666666666666675</v>
      </c>
      <c r="R74" s="38">
        <f t="shared" si="23"/>
        <v>10.956521739130435</v>
      </c>
      <c r="S74" s="38">
        <f>SUM((G69+G70+G71+G72+G73+G74+K69+K70+K71+K72+K73+K74)/(F69+F70+F71+F72+F73+F74+J69+J70+J71+J72+J73+J74))</f>
        <v>9.1255230125523017</v>
      </c>
    </row>
    <row r="75" spans="1:19" ht="15.75" x14ac:dyDescent="0.25">
      <c r="A75" s="8"/>
      <c r="B75" s="9">
        <f t="shared" ref="B75" si="25">SUM(B73+7)</f>
        <v>46307</v>
      </c>
      <c r="C75" s="10"/>
      <c r="D75" s="10" t="s">
        <v>44</v>
      </c>
      <c r="E75" s="10"/>
      <c r="F75" s="14">
        <v>66</v>
      </c>
      <c r="G75" s="15">
        <v>494</v>
      </c>
      <c r="H75" s="15"/>
      <c r="I75" s="15" t="s">
        <v>44</v>
      </c>
      <c r="J75" s="15">
        <v>36</v>
      </c>
      <c r="K75" s="15">
        <v>291</v>
      </c>
      <c r="L75" s="15"/>
      <c r="M75" s="15" t="s">
        <v>44</v>
      </c>
      <c r="N75" s="10">
        <f t="shared" si="21"/>
        <v>102</v>
      </c>
      <c r="O75" s="10">
        <f t="shared" si="21"/>
        <v>785</v>
      </c>
      <c r="P75" s="42">
        <f t="shared" si="22"/>
        <v>7.4848484848484844</v>
      </c>
      <c r="Q75" s="42">
        <f t="shared" si="24"/>
        <v>8.0833333333333339</v>
      </c>
      <c r="R75" s="42">
        <f t="shared" si="23"/>
        <v>7.6960784313725492</v>
      </c>
      <c r="S75" s="38">
        <f>SUM((G69+G70+G71+G72+G73+G74+G75+K69+K70+K71+K72+K73+K74+K75)/(F69+F70+F71+F72+F73+F74+F75+J69+J70+J71+J72+J73+J74+J75))</f>
        <v>8.8741379310344826</v>
      </c>
    </row>
    <row r="76" spans="1:19" ht="15.75" x14ac:dyDescent="0.25">
      <c r="A76" s="8"/>
      <c r="B76" s="8"/>
      <c r="C76" s="10"/>
      <c r="D76" s="13"/>
      <c r="E76" s="13"/>
      <c r="F76" s="14">
        <v>49</v>
      </c>
      <c r="G76" s="15">
        <v>501</v>
      </c>
      <c r="H76" s="15" t="s">
        <v>44</v>
      </c>
      <c r="I76" s="15"/>
      <c r="J76" s="15">
        <v>36</v>
      </c>
      <c r="K76" s="15">
        <v>298</v>
      </c>
      <c r="L76" s="15"/>
      <c r="M76" s="15" t="s">
        <v>44</v>
      </c>
      <c r="N76" s="10">
        <f t="shared" si="21"/>
        <v>85</v>
      </c>
      <c r="O76" s="10">
        <f t="shared" si="21"/>
        <v>799</v>
      </c>
      <c r="P76" s="42">
        <f t="shared" si="22"/>
        <v>10.224489795918368</v>
      </c>
      <c r="Q76" s="42">
        <f t="shared" si="24"/>
        <v>8.2777777777777786</v>
      </c>
      <c r="R76" s="42">
        <f t="shared" si="23"/>
        <v>9.4</v>
      </c>
      <c r="S76" s="38">
        <f>SUM((G69+G70+G71+G72+G73+G74+G75+G76+K69+K70+K71+K72+K73+K74+K75+K76)/(F69+F70+F71+F72+F73+F74+F75+F76+J69+J70+J71+J72+J73+J74+J75+J76))</f>
        <v>8.9413533834586474</v>
      </c>
    </row>
    <row r="77" spans="1:19" ht="15.75" x14ac:dyDescent="0.25">
      <c r="A77" s="8"/>
      <c r="B77" s="9">
        <f t="shared" ref="B77" si="26">SUM(B75+7)</f>
        <v>46314</v>
      </c>
      <c r="C77" s="10"/>
      <c r="D77" s="10"/>
      <c r="E77" s="10"/>
      <c r="F77" s="14"/>
      <c r="G77" s="15"/>
      <c r="H77" s="15"/>
      <c r="I77" s="15"/>
      <c r="J77" s="15"/>
      <c r="K77" s="15"/>
      <c r="L77" s="15"/>
      <c r="M77" s="15"/>
      <c r="N77" s="10">
        <f t="shared" si="21"/>
        <v>0</v>
      </c>
      <c r="O77" s="10">
        <f t="shared" si="21"/>
        <v>0</v>
      </c>
      <c r="P77" s="42" t="e">
        <f t="shared" si="22"/>
        <v>#DIV/0!</v>
      </c>
      <c r="Q77" s="42" t="e">
        <f t="shared" si="24"/>
        <v>#DIV/0!</v>
      </c>
      <c r="R77" s="42" t="e">
        <f t="shared" si="23"/>
        <v>#DIV/0!</v>
      </c>
      <c r="S77" s="38">
        <f>SUM((G69+G70+G71+G72+G73+G74+G75+G76+G77+K69+K70+K71+K72+K73+K74+K75+K76+K77)/(F69+F70+F71+F72+F73+F74+F75+F76+F77+J69+J70+J71+J72+J73+J74+J75+J76+J77))</f>
        <v>8.9413533834586474</v>
      </c>
    </row>
    <row r="78" spans="1:19" ht="15.75" x14ac:dyDescent="0.25">
      <c r="A78" s="8"/>
      <c r="B78" s="8"/>
      <c r="C78" s="10"/>
      <c r="D78" s="13"/>
      <c r="E78" s="13"/>
      <c r="F78" s="14"/>
      <c r="G78" s="15"/>
      <c r="H78" s="15"/>
      <c r="I78" s="15"/>
      <c r="J78" s="15"/>
      <c r="K78" s="15"/>
      <c r="L78" s="15"/>
      <c r="M78" s="15"/>
      <c r="N78" s="10">
        <f t="shared" si="21"/>
        <v>0</v>
      </c>
      <c r="O78" s="10">
        <f t="shared" si="21"/>
        <v>0</v>
      </c>
      <c r="P78" s="42" t="e">
        <f t="shared" si="22"/>
        <v>#DIV/0!</v>
      </c>
      <c r="Q78" s="42" t="e">
        <f t="shared" si="24"/>
        <v>#DIV/0!</v>
      </c>
      <c r="R78" s="42" t="e">
        <f t="shared" si="23"/>
        <v>#DIV/0!</v>
      </c>
      <c r="S78" s="38">
        <f>SUM((G69+G70+G71+G72+G73+G74+G75+G76+G77+G78+K69+K70+K71+K72+K73+K74+K75+K76+K77+K78)/(F69+F70+F71+F72+F73+F74+F75+F76+F77+F78+J69+J70+J71+J72+J73+J74+J75+J76+J77+J78))</f>
        <v>8.9413533834586474</v>
      </c>
    </row>
    <row r="79" spans="1:19" ht="15.75" x14ac:dyDescent="0.25">
      <c r="A79" s="8"/>
      <c r="B79" s="9">
        <f t="shared" ref="B79" si="27">SUM(B77+7)</f>
        <v>46321</v>
      </c>
      <c r="C79" s="10"/>
      <c r="D79" s="10"/>
      <c r="E79" s="10" t="s">
        <v>44</v>
      </c>
      <c r="F79" s="14">
        <v>33</v>
      </c>
      <c r="G79" s="15">
        <v>434</v>
      </c>
      <c r="H79" s="15"/>
      <c r="I79" s="15" t="s">
        <v>44</v>
      </c>
      <c r="J79" s="15">
        <v>39</v>
      </c>
      <c r="K79" s="15">
        <v>262</v>
      </c>
      <c r="L79" s="15"/>
      <c r="M79" s="15" t="s">
        <v>44</v>
      </c>
      <c r="N79" s="10">
        <f t="shared" si="21"/>
        <v>72</v>
      </c>
      <c r="O79" s="10">
        <f t="shared" si="21"/>
        <v>696</v>
      </c>
      <c r="P79" s="42">
        <f t="shared" si="22"/>
        <v>13.151515151515152</v>
      </c>
      <c r="Q79" s="42">
        <f t="shared" si="24"/>
        <v>6.7179487179487181</v>
      </c>
      <c r="R79" s="42">
        <f t="shared" si="23"/>
        <v>9.6666666666666661</v>
      </c>
      <c r="S79" s="38">
        <f>SUM((G69+G70+G71+G72+G73+G74+G75+G76+G77+G78+G79+K69+K70+K71+K72+K73+K74+K75+K76+K77+K78+K79)/(F69+F70+F71+F72+F73+F74+F75+F76+F77+F78+F79+J69+J70+J71+J72+J73+J74+J75+J76+J77+J78+J79))</f>
        <v>9.0122116689280869</v>
      </c>
    </row>
    <row r="80" spans="1:19" ht="15.75" x14ac:dyDescent="0.25">
      <c r="A80" s="8"/>
      <c r="B80" s="8"/>
      <c r="C80" s="10"/>
      <c r="D80" s="13"/>
      <c r="E80" s="13"/>
      <c r="F80" s="14">
        <v>30</v>
      </c>
      <c r="G80" s="15">
        <v>365</v>
      </c>
      <c r="H80" s="15"/>
      <c r="I80" s="15" t="s">
        <v>44</v>
      </c>
      <c r="J80" s="15">
        <v>22</v>
      </c>
      <c r="K80" s="15">
        <v>301</v>
      </c>
      <c r="L80" s="15" t="s">
        <v>44</v>
      </c>
      <c r="M80" s="15"/>
      <c r="N80" s="10">
        <f t="shared" si="21"/>
        <v>52</v>
      </c>
      <c r="O80" s="10">
        <f t="shared" si="21"/>
        <v>666</v>
      </c>
      <c r="P80" s="42">
        <f t="shared" si="22"/>
        <v>12.166666666666666</v>
      </c>
      <c r="Q80" s="42">
        <f t="shared" si="24"/>
        <v>13.681818181818182</v>
      </c>
      <c r="R80" s="42">
        <f t="shared" si="23"/>
        <v>12.807692307692308</v>
      </c>
      <c r="S80" s="38">
        <f>SUM((G69+G70+G71+G72+G73+G74+G75+G76+G77+G78+G79+G80+K69+K70+K71+K72+K73+K74+K75+K76+K77+K78+K79+K80)/(F69+F70+F71+F72+F73+F74+F75+F76+F77+F78+F79+F80+J69+J70+J71+J72+J73+J74+J75+J76+J77+J78+J79+J80))</f>
        <v>9.2623574144486689</v>
      </c>
    </row>
    <row r="81" spans="1:19" ht="15.75" x14ac:dyDescent="0.25">
      <c r="A81" s="8"/>
      <c r="B81" s="9">
        <f t="shared" ref="B81" si="28">SUM(B79+7)</f>
        <v>46328</v>
      </c>
      <c r="C81" s="10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9.2623574144486689</v>
      </c>
    </row>
    <row r="82" spans="1:19" ht="15.75" x14ac:dyDescent="0.25">
      <c r="A82" s="8"/>
      <c r="B82" s="8"/>
      <c r="C82" s="10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9.2623574144486689</v>
      </c>
    </row>
    <row r="83" spans="1:19" ht="15.75" x14ac:dyDescent="0.25">
      <c r="A83" s="8"/>
      <c r="B83" s="9">
        <f t="shared" ref="B83" si="29">SUM(B81+7)</f>
        <v>46335</v>
      </c>
      <c r="C83" s="10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9.2623574144486689</v>
      </c>
    </row>
    <row r="84" spans="1:19" ht="15.75" x14ac:dyDescent="0.25">
      <c r="A84" s="8"/>
      <c r="B84" s="8"/>
      <c r="C84" s="10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9.2623574144486689</v>
      </c>
    </row>
    <row r="85" spans="1:19" ht="15.75" x14ac:dyDescent="0.25">
      <c r="A85" s="8"/>
      <c r="B85" s="9">
        <f t="shared" ref="B85" si="30">SUM(B83+7)</f>
        <v>46342</v>
      </c>
      <c r="C85" s="10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9.2623574144486689</v>
      </c>
    </row>
    <row r="86" spans="1:19" ht="15.75" x14ac:dyDescent="0.25">
      <c r="A86" s="8"/>
      <c r="B86" s="8"/>
      <c r="C86" s="10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9.2623574144486689</v>
      </c>
    </row>
    <row r="87" spans="1:19" ht="15.75" x14ac:dyDescent="0.25">
      <c r="A87" s="8"/>
      <c r="B87" s="9">
        <f t="shared" ref="B87" si="31">SUM(B85+7)</f>
        <v>46349</v>
      </c>
      <c r="C87" s="10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9.2623574144486689</v>
      </c>
    </row>
    <row r="88" spans="1:19" ht="15.75" x14ac:dyDescent="0.25">
      <c r="A88" s="8"/>
      <c r="B88" s="8"/>
      <c r="C88" s="10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9.2623574144486689</v>
      </c>
    </row>
    <row r="89" spans="1:19" ht="15.75" x14ac:dyDescent="0.25">
      <c r="A89" s="8"/>
      <c r="B89" s="9">
        <f t="shared" ref="B89" si="32">SUM(B87+7)</f>
        <v>46356</v>
      </c>
      <c r="C89" s="10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9.2623574144486689</v>
      </c>
    </row>
    <row r="90" spans="1:19" ht="15.75" x14ac:dyDescent="0.25">
      <c r="A90" s="8"/>
      <c r="B90" s="8"/>
      <c r="C90" s="10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9.2623574144486689</v>
      </c>
    </row>
    <row r="91" spans="1:19" ht="15.75" x14ac:dyDescent="0.25">
      <c r="A91" s="8"/>
      <c r="B91" s="9">
        <f t="shared" ref="B91" si="33">SUM(B89+7)</f>
        <v>46363</v>
      </c>
      <c r="C91" s="10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9.2623574144486689</v>
      </c>
    </row>
    <row r="92" spans="1:19" ht="15.75" x14ac:dyDescent="0.25">
      <c r="A92" s="8"/>
      <c r="B92" s="8"/>
      <c r="C92" s="10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9.2623574144486689</v>
      </c>
    </row>
    <row r="93" spans="1:19" ht="15.75" x14ac:dyDescent="0.25">
      <c r="A93" s="8"/>
      <c r="B93" s="9">
        <f t="shared" ref="B93" si="34">SUM(B91+7)</f>
        <v>46370</v>
      </c>
      <c r="C93" s="10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9.2623574144486689</v>
      </c>
    </row>
    <row r="94" spans="1:19" ht="15.75" x14ac:dyDescent="0.25">
      <c r="A94" s="8"/>
      <c r="B94" s="8"/>
      <c r="C94" s="10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9.2623574144486689</v>
      </c>
    </row>
    <row r="95" spans="1:19" ht="15.75" x14ac:dyDescent="0.25">
      <c r="A95" s="8"/>
      <c r="B95" s="9">
        <f t="shared" ref="B95" si="35">SUM(B93+7)</f>
        <v>46377</v>
      </c>
      <c r="C95" s="10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9.2623574144486689</v>
      </c>
    </row>
    <row r="96" spans="1:19" ht="15.75" x14ac:dyDescent="0.25">
      <c r="A96" s="8"/>
      <c r="B96" s="8"/>
      <c r="C96" s="10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9.2623574144486689</v>
      </c>
    </row>
    <row r="97" spans="1:19" ht="15.75" x14ac:dyDescent="0.25">
      <c r="A97" s="8"/>
      <c r="B97" s="9">
        <f t="shared" ref="B97" si="36">SUM(B95+7)</f>
        <v>46384</v>
      </c>
      <c r="C97" s="10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9.2623574144486689</v>
      </c>
    </row>
    <row r="98" spans="1:19" ht="15.75" x14ac:dyDescent="0.25">
      <c r="A98" s="8"/>
      <c r="B98" s="8"/>
      <c r="C98" s="10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9.2623574144486689</v>
      </c>
    </row>
    <row r="99" spans="1:19" ht="15.75" x14ac:dyDescent="0.25">
      <c r="A99" s="8"/>
      <c r="B99" s="9">
        <f t="shared" ref="B99" si="37">SUM(B97+7)</f>
        <v>46391</v>
      </c>
      <c r="C99" s="10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9.2623574144486689</v>
      </c>
    </row>
    <row r="100" spans="1:19" ht="15.75" x14ac:dyDescent="0.25">
      <c r="A100" s="8"/>
      <c r="B100" s="8"/>
      <c r="C100" s="10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9.2623574144486689</v>
      </c>
    </row>
    <row r="101" spans="1:19" ht="15.75" x14ac:dyDescent="0.25">
      <c r="A101" s="8"/>
      <c r="B101" s="9">
        <f t="shared" ref="B101" si="38">SUM(B99+7)</f>
        <v>46398</v>
      </c>
      <c r="C101" s="10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9.2623574144486689</v>
      </c>
    </row>
    <row r="102" spans="1:19" ht="15.75" x14ac:dyDescent="0.25">
      <c r="A102" s="8"/>
      <c r="B102" s="8"/>
      <c r="C102" s="10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9.2623574144486689</v>
      </c>
    </row>
    <row r="103" spans="1:19" ht="15.75" x14ac:dyDescent="0.25">
      <c r="A103" s="8"/>
      <c r="B103" s="9">
        <f t="shared" ref="B103:B107" si="39">SUM(B101+7)</f>
        <v>46405</v>
      </c>
      <c r="C103" s="10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9.2623574144486689</v>
      </c>
    </row>
    <row r="104" spans="1:19" ht="15.75" x14ac:dyDescent="0.25">
      <c r="A104" s="8"/>
      <c r="B104" s="8"/>
      <c r="C104" s="10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9.2623574144486689</v>
      </c>
    </row>
    <row r="105" spans="1:19" ht="15.75" x14ac:dyDescent="0.25">
      <c r="A105" s="8"/>
      <c r="B105" s="9">
        <f t="shared" ref="B105" si="40">SUM(B103+7)</f>
        <v>46412</v>
      </c>
      <c r="C105" s="10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9.2623574144486689</v>
      </c>
    </row>
    <row r="106" spans="1:19" ht="15.75" x14ac:dyDescent="0.25">
      <c r="A106" s="8"/>
      <c r="B106" s="8"/>
      <c r="C106" s="10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9.2623574144486689</v>
      </c>
    </row>
    <row r="107" spans="1:19" ht="15.75" x14ac:dyDescent="0.25">
      <c r="A107" s="8"/>
      <c r="B107" s="9">
        <f t="shared" si="39"/>
        <v>46419</v>
      </c>
      <c r="C107" s="10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9.2623574144486689</v>
      </c>
    </row>
    <row r="108" spans="1:19" ht="15.75" x14ac:dyDescent="0.25">
      <c r="A108" s="8"/>
      <c r="B108" s="8"/>
      <c r="C108" s="10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9.2623574144486689</v>
      </c>
    </row>
    <row r="109" spans="1:19" ht="15.75" x14ac:dyDescent="0.25">
      <c r="A109" s="8"/>
      <c r="B109" s="9"/>
      <c r="C109" s="10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9.2623574144486689</v>
      </c>
    </row>
    <row r="110" spans="1:19" ht="15.75" x14ac:dyDescent="0.25">
      <c r="A110" s="8"/>
      <c r="B110" s="8"/>
      <c r="C110" s="10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9.2623574144486689</v>
      </c>
    </row>
    <row r="111" spans="1:19" ht="15.75" x14ac:dyDescent="0.25">
      <c r="A111" s="8"/>
      <c r="B111" s="9"/>
      <c r="C111" s="10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9.2623574144486689</v>
      </c>
    </row>
    <row r="112" spans="1:19" ht="15.75" x14ac:dyDescent="0.25">
      <c r="A112" s="8"/>
      <c r="B112" s="8"/>
      <c r="C112" s="10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9.2623574144486689</v>
      </c>
    </row>
    <row r="113" spans="1:19" ht="15.75" x14ac:dyDescent="0.25">
      <c r="A113" s="8"/>
      <c r="B113" s="9"/>
      <c r="C113" s="10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9.2623574144486689</v>
      </c>
    </row>
    <row r="114" spans="1:19" ht="15.75" x14ac:dyDescent="0.25">
      <c r="A114" s="8"/>
      <c r="B114" s="8"/>
      <c r="C114" s="10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9.2623574144486689</v>
      </c>
    </row>
    <row r="115" spans="1:19" ht="15.75" x14ac:dyDescent="0.25">
      <c r="A115" s="8"/>
      <c r="B115" s="9"/>
      <c r="C115" s="10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9.2623574144486689</v>
      </c>
    </row>
    <row r="116" spans="1:19" ht="15.75" x14ac:dyDescent="0.25">
      <c r="A116" s="8"/>
      <c r="B116" s="8"/>
      <c r="C116" s="10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9.2623574144486689</v>
      </c>
    </row>
    <row r="117" spans="1:19" ht="15.75" x14ac:dyDescent="0.25">
      <c r="A117" s="8"/>
      <c r="B117" s="9"/>
      <c r="C117" s="10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9.2623574144486689</v>
      </c>
    </row>
    <row r="118" spans="1:19" ht="15.75" x14ac:dyDescent="0.25">
      <c r="A118" s="8"/>
      <c r="B118" s="8"/>
      <c r="C118" s="10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9.2623574144486689</v>
      </c>
    </row>
    <row r="119" spans="1:19" ht="15.75" x14ac:dyDescent="0.25">
      <c r="A119" s="8"/>
      <c r="B119" s="8"/>
      <c r="C119" s="10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9.2623574144486689</v>
      </c>
    </row>
    <row r="120" spans="1:19" ht="15.75" x14ac:dyDescent="0.25">
      <c r="A120" s="8"/>
      <c r="B120" s="8"/>
      <c r="C120" s="10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9.2623574144486689</v>
      </c>
    </row>
    <row r="121" spans="1:19" ht="15.75" x14ac:dyDescent="0.25">
      <c r="A121" s="8"/>
      <c r="B121" s="8"/>
      <c r="C121" s="10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9.2623574144486689</v>
      </c>
    </row>
    <row r="122" spans="1:19" ht="15.75" x14ac:dyDescent="0.25">
      <c r="A122" s="8"/>
      <c r="B122" s="8"/>
      <c r="C122" s="10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9.2623574144486689</v>
      </c>
    </row>
    <row r="123" spans="1:19" ht="15.75" x14ac:dyDescent="0.25">
      <c r="A123" s="8"/>
      <c r="B123" s="8"/>
      <c r="C123" s="10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9.2623574144486689</v>
      </c>
    </row>
    <row r="124" spans="1:19" ht="15.75" x14ac:dyDescent="0.25">
      <c r="A124" s="8"/>
      <c r="B124" s="8"/>
      <c r="C124" s="10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9.2623574144486689</v>
      </c>
    </row>
    <row r="125" spans="1:19" ht="15.75" x14ac:dyDescent="0.25">
      <c r="A125" s="8"/>
      <c r="B125" s="8"/>
      <c r="C125" s="10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9.2623574144486689</v>
      </c>
    </row>
    <row r="126" spans="1:19" ht="15.75" x14ac:dyDescent="0.25">
      <c r="A126" s="8"/>
      <c r="B126" s="8"/>
      <c r="C126" s="10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9.2623574144486689</v>
      </c>
    </row>
    <row r="127" spans="1:19" ht="15.75" x14ac:dyDescent="0.25">
      <c r="A127" s="8"/>
      <c r="B127" s="8"/>
      <c r="C127" s="10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9.2623574144486689</v>
      </c>
    </row>
    <row r="128" spans="1:19" ht="15.75" x14ac:dyDescent="0.25">
      <c r="A128" s="8"/>
      <c r="B128" s="8"/>
      <c r="C128" s="10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9.2623574144486689</v>
      </c>
    </row>
    <row r="129" spans="1:19" ht="15.75" x14ac:dyDescent="0.25">
      <c r="A129" s="8"/>
      <c r="B129" s="8"/>
      <c r="C129" s="10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9.2623574144486689</v>
      </c>
    </row>
    <row r="130" spans="1:19" ht="15.75" x14ac:dyDescent="0.25">
      <c r="A130" s="8"/>
      <c r="B130" s="8"/>
      <c r="C130" s="10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9.2623574144486689</v>
      </c>
    </row>
    <row r="131" spans="1:19" ht="16.5" thickBot="1" x14ac:dyDescent="0.3">
      <c r="A131" s="8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9.2623574144486689</v>
      </c>
      <c r="D132" s="18">
        <f>COUNTA(D69:D131)</f>
        <v>1</v>
      </c>
      <c r="E132" s="18">
        <f t="shared" ref="E132:M132" si="41">COUNTA(E69:E131)</f>
        <v>4</v>
      </c>
      <c r="F132" s="18"/>
      <c r="G132" s="18"/>
      <c r="H132" s="18">
        <f t="shared" si="41"/>
        <v>2</v>
      </c>
      <c r="I132" s="18">
        <f t="shared" si="41"/>
        <v>8</v>
      </c>
      <c r="J132" s="18"/>
      <c r="K132" s="18"/>
      <c r="L132" s="18">
        <f t="shared" si="41"/>
        <v>2</v>
      </c>
      <c r="M132" s="18">
        <f t="shared" si="41"/>
        <v>8</v>
      </c>
      <c r="N132" s="18">
        <f>SUM(N69:N131)</f>
        <v>789</v>
      </c>
      <c r="O132" s="18">
        <f>SUM(O69:O131)</f>
        <v>7308</v>
      </c>
      <c r="P132" s="39"/>
      <c r="Q132" s="39"/>
      <c r="R132" s="40"/>
      <c r="S132" s="40"/>
    </row>
    <row r="133" spans="1:19" ht="18" x14ac:dyDescent="0.25">
      <c r="A133" s="5"/>
      <c r="B133" s="2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5" t="s">
        <v>64</v>
      </c>
      <c r="B134" s="6"/>
      <c r="C134" s="6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10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10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10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10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10"/>
      <c r="D139" s="10"/>
      <c r="E139" s="10"/>
      <c r="F139" s="14"/>
      <c r="G139" s="15"/>
      <c r="H139" s="15"/>
      <c r="I139" s="15"/>
      <c r="J139" s="15"/>
      <c r="K139" s="15"/>
      <c r="L139" s="15"/>
      <c r="M139" s="15"/>
      <c r="N139" s="10">
        <f t="shared" si="42"/>
        <v>0</v>
      </c>
      <c r="O139" s="10">
        <f t="shared" si="42"/>
        <v>0</v>
      </c>
      <c r="P139" s="42" t="e">
        <f t="shared" si="43"/>
        <v>#DIV/0!</v>
      </c>
      <c r="Q139" s="42" t="e">
        <f t="shared" si="45"/>
        <v>#DIV/0!</v>
      </c>
      <c r="R139" s="42" t="e">
        <f t="shared" si="44"/>
        <v>#DIV/0!</v>
      </c>
      <c r="S139" s="42" t="e">
        <f>SUM((G135+G136+G137+G138+G139+K135+K136+K137+K138+K139)/(F135+F136+F137+F138+F139+J135+J136+J137+J138+J139))</f>
        <v>#DIV/0!</v>
      </c>
    </row>
    <row r="140" spans="1:19" ht="15.75" x14ac:dyDescent="0.25">
      <c r="A140" s="8"/>
      <c r="B140" s="8"/>
      <c r="C140" s="10"/>
      <c r="D140" s="13"/>
      <c r="E140" s="13"/>
      <c r="F140" s="14"/>
      <c r="G140" s="15"/>
      <c r="H140" s="15"/>
      <c r="I140" s="15"/>
      <c r="J140" s="15"/>
      <c r="K140" s="15"/>
      <c r="L140" s="15"/>
      <c r="M140" s="15"/>
      <c r="N140" s="10">
        <f t="shared" si="42"/>
        <v>0</v>
      </c>
      <c r="O140" s="10">
        <f t="shared" si="42"/>
        <v>0</v>
      </c>
      <c r="P140" s="42" t="e">
        <f t="shared" si="43"/>
        <v>#DIV/0!</v>
      </c>
      <c r="Q140" s="42" t="e">
        <f t="shared" si="45"/>
        <v>#DIV/0!</v>
      </c>
      <c r="R140" s="42" t="e">
        <f t="shared" si="44"/>
        <v>#DIV/0!</v>
      </c>
      <c r="S140" s="42" t="e">
        <f>SUM((G135+G136+G137+G138+G139+G140+K135+K136+K137+K138+K139+K140)/(F135+F136+F137+F138+F139+F140+J135+J136+J137+J138+J139+J140))</f>
        <v>#DIV/0!</v>
      </c>
    </row>
    <row r="141" spans="1:19" ht="15.75" x14ac:dyDescent="0.25">
      <c r="A141" s="8"/>
      <c r="B141" s="9">
        <f t="shared" ref="B141" si="46">SUM(B139+7)</f>
        <v>46307</v>
      </c>
      <c r="C141" s="10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 t="e">
        <f>SUM((G135+G136+G137+G138+G139+G140+G141+K135+K136+K137+K138+K139+K140+K141)/(F135+F136+F137+F138+F139+F140+F141+J135+J136+J137+J138+J139+J140+J141))</f>
        <v>#DIV/0!</v>
      </c>
    </row>
    <row r="142" spans="1:19" ht="15.75" x14ac:dyDescent="0.25">
      <c r="A142" s="8"/>
      <c r="B142" s="8"/>
      <c r="C142" s="10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 t="e">
        <f>SUM((G135+G136+G137+G138+G139+G140+G141+G142+K135+K136+K137+K138+K139+K140+K141+K142)/(F135+F136+F137+F138+F139+F140+F141+F142+J135+J136+J137+J138+J139+J140+J141+J142))</f>
        <v>#DIV/0!</v>
      </c>
    </row>
    <row r="143" spans="1:19" ht="15.75" x14ac:dyDescent="0.25">
      <c r="A143" s="8"/>
      <c r="B143" s="9">
        <f t="shared" ref="B143" si="47">SUM(B141+7)</f>
        <v>46314</v>
      </c>
      <c r="C143" s="10"/>
      <c r="D143" s="10"/>
      <c r="E143" s="10" t="s">
        <v>44</v>
      </c>
      <c r="F143" s="14">
        <v>39</v>
      </c>
      <c r="G143" s="15">
        <v>428</v>
      </c>
      <c r="H143" s="15"/>
      <c r="I143" s="15" t="s">
        <v>44</v>
      </c>
      <c r="J143" s="15">
        <v>27</v>
      </c>
      <c r="K143" s="15">
        <v>301</v>
      </c>
      <c r="L143" s="15" t="s">
        <v>44</v>
      </c>
      <c r="M143" s="15"/>
      <c r="N143" s="10">
        <f t="shared" si="42"/>
        <v>66</v>
      </c>
      <c r="O143" s="10">
        <f t="shared" si="42"/>
        <v>729</v>
      </c>
      <c r="P143" s="42">
        <f t="shared" si="43"/>
        <v>10.974358974358974</v>
      </c>
      <c r="Q143" s="42">
        <f t="shared" si="45"/>
        <v>11.148148148148149</v>
      </c>
      <c r="R143" s="42">
        <f t="shared" si="44"/>
        <v>11.045454545454545</v>
      </c>
      <c r="S143" s="42">
        <f>SUM((G135+G136+G137+G138+G139+G140+G141+G142+G143+K135+K136+K137+K138+K139+K140+K141+K142+K143)/(F135+F136+F137+F138+F139+F140+F141+F142+F143+J135+J136+J137+J138+J139+J140+J141+J142+J143))</f>
        <v>11.045454545454545</v>
      </c>
    </row>
    <row r="144" spans="1:19" ht="15.75" x14ac:dyDescent="0.25">
      <c r="A144" s="8"/>
      <c r="B144" s="8"/>
      <c r="C144" s="10"/>
      <c r="D144" s="13"/>
      <c r="E144" s="13"/>
      <c r="F144" s="14">
        <v>33</v>
      </c>
      <c r="G144" s="15">
        <v>481</v>
      </c>
      <c r="H144" s="15"/>
      <c r="I144" s="15" t="s">
        <v>44</v>
      </c>
      <c r="J144" s="15">
        <v>45</v>
      </c>
      <c r="K144" s="15">
        <v>295</v>
      </c>
      <c r="L144" s="15"/>
      <c r="M144" s="15" t="s">
        <v>44</v>
      </c>
      <c r="N144" s="10">
        <f t="shared" si="42"/>
        <v>78</v>
      </c>
      <c r="O144" s="10">
        <f t="shared" si="42"/>
        <v>776</v>
      </c>
      <c r="P144" s="42">
        <f t="shared" si="43"/>
        <v>14.575757575757576</v>
      </c>
      <c r="Q144" s="42">
        <f t="shared" si="45"/>
        <v>6.5555555555555554</v>
      </c>
      <c r="R144" s="42">
        <f t="shared" si="44"/>
        <v>9.9487179487179489</v>
      </c>
      <c r="S144" s="42">
        <f>SUM((G135+G136+G137+G138+G139+G140+G141+G142+G143+G144+K135+K136+K137+K138+K139+K140+K141+K142+K143+K144)/(F135+F136+F137+F138+F139+F140+F141+F142+F143+F144+J135+J136+J137+J138+J139+J140+J141+J142+J143+J144))</f>
        <v>10.451388888888889</v>
      </c>
    </row>
    <row r="145" spans="1:19" ht="15.75" x14ac:dyDescent="0.25">
      <c r="A145" s="8"/>
      <c r="B145" s="9">
        <f t="shared" ref="B145" si="48">SUM(B143+7)</f>
        <v>46321</v>
      </c>
      <c r="C145" s="10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>
        <f>SUM((G135+G136+G137+G138+G139+G140+G141+G142+G143+G144+G145+K135+K136+K137+K138+K139+K140+K141+K142+K143+K144+K145)/(F135+F136+F137+F138+F139+F140+F141+F142+F143+F144+F145+J135+J136+J137+J138+J139+J140+J141+J142+J143+J144+J145))</f>
        <v>10.451388888888889</v>
      </c>
    </row>
    <row r="146" spans="1:19" ht="15.75" x14ac:dyDescent="0.25">
      <c r="A146" s="8"/>
      <c r="B146" s="8"/>
      <c r="C146" s="10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>
        <f>SUM((G135+G136+G137+G138+G139+G140+G141+G142+G143+G144+G145+G146+K135+K136+K137+K138+K139+K140+K141+K142+K143+K144+K145+K146)/(F135+F136+F137+F138+F139+F140+F141+F142+F143+F144+F145+F146+J135+J136+J137+J138+J139+J140+J141+J142+J143+J144+J145+J146))</f>
        <v>10.451388888888889</v>
      </c>
    </row>
    <row r="147" spans="1:19" ht="15.75" x14ac:dyDescent="0.25">
      <c r="A147" s="8"/>
      <c r="B147" s="9">
        <f t="shared" ref="B147" si="49">SUM(B145+7)</f>
        <v>46328</v>
      </c>
      <c r="C147" s="10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10.451388888888889</v>
      </c>
    </row>
    <row r="148" spans="1:19" ht="15.75" x14ac:dyDescent="0.25">
      <c r="A148" s="8"/>
      <c r="B148" s="8"/>
      <c r="C148" s="10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10.451388888888889</v>
      </c>
    </row>
    <row r="149" spans="1:19" ht="15.75" x14ac:dyDescent="0.25">
      <c r="A149" s="8"/>
      <c r="B149" s="9">
        <f t="shared" ref="B149" si="50">SUM(B147+7)</f>
        <v>46335</v>
      </c>
      <c r="C149" s="10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10.451388888888889</v>
      </c>
    </row>
    <row r="150" spans="1:19" ht="15.75" x14ac:dyDescent="0.25">
      <c r="A150" s="8"/>
      <c r="B150" s="8"/>
      <c r="C150" s="10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10.451388888888889</v>
      </c>
    </row>
    <row r="151" spans="1:19" ht="15.75" x14ac:dyDescent="0.25">
      <c r="A151" s="8"/>
      <c r="B151" s="9">
        <f t="shared" ref="B151" si="51">SUM(B149+7)</f>
        <v>46342</v>
      </c>
      <c r="C151" s="10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10.451388888888889</v>
      </c>
    </row>
    <row r="152" spans="1:19" ht="15.75" x14ac:dyDescent="0.25">
      <c r="A152" s="8"/>
      <c r="B152" s="8"/>
      <c r="C152" s="10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10.451388888888889</v>
      </c>
    </row>
    <row r="153" spans="1:19" ht="15.75" x14ac:dyDescent="0.25">
      <c r="A153" s="8"/>
      <c r="B153" s="9">
        <f t="shared" ref="B153" si="52">SUM(B151+7)</f>
        <v>46349</v>
      </c>
      <c r="C153" s="10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10.451388888888889</v>
      </c>
    </row>
    <row r="154" spans="1:19" ht="15.75" x14ac:dyDescent="0.25">
      <c r="A154" s="8"/>
      <c r="B154" s="8"/>
      <c r="C154" s="10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10.451388888888889</v>
      </c>
    </row>
    <row r="155" spans="1:19" ht="15.75" x14ac:dyDescent="0.25">
      <c r="A155" s="8"/>
      <c r="B155" s="9">
        <f t="shared" ref="B155" si="53">SUM(B153+7)</f>
        <v>46356</v>
      </c>
      <c r="C155" s="10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10.451388888888889</v>
      </c>
    </row>
    <row r="156" spans="1:19" ht="15.75" x14ac:dyDescent="0.25">
      <c r="A156" s="8"/>
      <c r="B156" s="8"/>
      <c r="C156" s="10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10.451388888888889</v>
      </c>
    </row>
    <row r="157" spans="1:19" ht="15.75" x14ac:dyDescent="0.25">
      <c r="A157" s="8"/>
      <c r="B157" s="9">
        <f t="shared" ref="B157" si="54">SUM(B155+7)</f>
        <v>46363</v>
      </c>
      <c r="C157" s="10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10.451388888888889</v>
      </c>
    </row>
    <row r="158" spans="1:19" ht="15.75" x14ac:dyDescent="0.25">
      <c r="A158" s="8"/>
      <c r="B158" s="8"/>
      <c r="C158" s="10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10.451388888888889</v>
      </c>
    </row>
    <row r="159" spans="1:19" ht="15.75" x14ac:dyDescent="0.25">
      <c r="A159" s="8"/>
      <c r="B159" s="9">
        <f t="shared" ref="B159" si="55">SUM(B157+7)</f>
        <v>46370</v>
      </c>
      <c r="C159" s="10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10.451388888888889</v>
      </c>
    </row>
    <row r="160" spans="1:19" ht="15.75" x14ac:dyDescent="0.25">
      <c r="A160" s="8"/>
      <c r="B160" s="8"/>
      <c r="C160" s="10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10.451388888888889</v>
      </c>
    </row>
    <row r="161" spans="1:19" ht="15.75" x14ac:dyDescent="0.25">
      <c r="A161" s="8"/>
      <c r="B161" s="9">
        <f t="shared" ref="B161" si="56">SUM(B159+7)</f>
        <v>46377</v>
      </c>
      <c r="C161" s="10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10.451388888888889</v>
      </c>
    </row>
    <row r="162" spans="1:19" ht="15.75" x14ac:dyDescent="0.25">
      <c r="A162" s="8"/>
      <c r="B162" s="8"/>
      <c r="C162" s="10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10.451388888888889</v>
      </c>
    </row>
    <row r="163" spans="1:19" ht="15.75" x14ac:dyDescent="0.25">
      <c r="A163" s="8"/>
      <c r="B163" s="9">
        <f t="shared" ref="B163" si="57">SUM(B161+7)</f>
        <v>46384</v>
      </c>
      <c r="C163" s="10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10.451388888888889</v>
      </c>
    </row>
    <row r="164" spans="1:19" ht="15.75" x14ac:dyDescent="0.25">
      <c r="A164" s="8"/>
      <c r="B164" s="8"/>
      <c r="C164" s="10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10.451388888888889</v>
      </c>
    </row>
    <row r="165" spans="1:19" ht="15.75" x14ac:dyDescent="0.25">
      <c r="A165" s="8"/>
      <c r="B165" s="9">
        <f t="shared" ref="B165" si="58">SUM(B163+7)</f>
        <v>46391</v>
      </c>
      <c r="C165" s="10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10.451388888888889</v>
      </c>
    </row>
    <row r="166" spans="1:19" ht="15.75" x14ac:dyDescent="0.25">
      <c r="A166" s="8"/>
      <c r="B166" s="8"/>
      <c r="C166" s="10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10.451388888888889</v>
      </c>
    </row>
    <row r="167" spans="1:19" ht="15.75" x14ac:dyDescent="0.25">
      <c r="A167" s="8"/>
      <c r="B167" s="9">
        <f t="shared" ref="B167" si="59">SUM(B165+7)</f>
        <v>46398</v>
      </c>
      <c r="C167" s="10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10.451388888888889</v>
      </c>
    </row>
    <row r="168" spans="1:19" ht="15.75" x14ac:dyDescent="0.25">
      <c r="A168" s="8"/>
      <c r="B168" s="8"/>
      <c r="C168" s="10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10.451388888888889</v>
      </c>
    </row>
    <row r="169" spans="1:19" ht="15.75" x14ac:dyDescent="0.25">
      <c r="A169" s="8"/>
      <c r="B169" s="9">
        <f t="shared" ref="B169:B173" si="60">SUM(B167+7)</f>
        <v>46405</v>
      </c>
      <c r="C169" s="10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10.451388888888889</v>
      </c>
    </row>
    <row r="170" spans="1:19" ht="15.75" x14ac:dyDescent="0.25">
      <c r="A170" s="8"/>
      <c r="B170" s="8"/>
      <c r="C170" s="10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10.451388888888889</v>
      </c>
    </row>
    <row r="171" spans="1:19" ht="15.75" x14ac:dyDescent="0.25">
      <c r="A171" s="8"/>
      <c r="B171" s="9">
        <f t="shared" ref="B171" si="61">SUM(B169+7)</f>
        <v>46412</v>
      </c>
      <c r="C171" s="10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10.451388888888889</v>
      </c>
    </row>
    <row r="172" spans="1:19" ht="15.75" x14ac:dyDescent="0.25">
      <c r="A172" s="8"/>
      <c r="B172" s="8"/>
      <c r="C172" s="10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10.451388888888889</v>
      </c>
    </row>
    <row r="173" spans="1:19" ht="15.75" x14ac:dyDescent="0.25">
      <c r="A173" s="8"/>
      <c r="B173" s="9">
        <f t="shared" si="60"/>
        <v>46419</v>
      </c>
      <c r="C173" s="10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10.451388888888889</v>
      </c>
    </row>
    <row r="174" spans="1:19" ht="15.75" x14ac:dyDescent="0.25">
      <c r="A174" s="8"/>
      <c r="B174" s="8"/>
      <c r="C174" s="10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10.451388888888889</v>
      </c>
    </row>
    <row r="175" spans="1:19" ht="15.75" x14ac:dyDescent="0.25">
      <c r="A175" s="8"/>
      <c r="B175" s="9"/>
      <c r="C175" s="10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10.451388888888889</v>
      </c>
    </row>
    <row r="176" spans="1:19" ht="15.75" x14ac:dyDescent="0.25">
      <c r="A176" s="8"/>
      <c r="B176" s="8"/>
      <c r="C176" s="10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10.451388888888889</v>
      </c>
    </row>
    <row r="177" spans="1:19" ht="15.75" x14ac:dyDescent="0.25">
      <c r="A177" s="8"/>
      <c r="B177" s="9"/>
      <c r="C177" s="10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10.451388888888889</v>
      </c>
    </row>
    <row r="178" spans="1:19" ht="15.75" x14ac:dyDescent="0.25">
      <c r="A178" s="8"/>
      <c r="B178" s="8"/>
      <c r="C178" s="10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10.451388888888889</v>
      </c>
    </row>
    <row r="179" spans="1:19" ht="15.75" x14ac:dyDescent="0.25">
      <c r="A179" s="8"/>
      <c r="B179" s="9"/>
      <c r="C179" s="10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10.451388888888889</v>
      </c>
    </row>
    <row r="180" spans="1:19" ht="15.75" x14ac:dyDescent="0.25">
      <c r="A180" s="8"/>
      <c r="B180" s="8"/>
      <c r="C180" s="10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10.451388888888889</v>
      </c>
    </row>
    <row r="181" spans="1:19" ht="15.75" x14ac:dyDescent="0.25">
      <c r="A181" s="8"/>
      <c r="B181" s="9"/>
      <c r="C181" s="10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10.451388888888889</v>
      </c>
    </row>
    <row r="182" spans="1:19" ht="15.75" x14ac:dyDescent="0.25">
      <c r="A182" s="8"/>
      <c r="B182" s="8"/>
      <c r="C182" s="10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10.451388888888889</v>
      </c>
    </row>
    <row r="183" spans="1:19" ht="15.75" x14ac:dyDescent="0.25">
      <c r="A183" s="8"/>
      <c r="B183" s="9"/>
      <c r="C183" s="10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10.451388888888889</v>
      </c>
    </row>
    <row r="184" spans="1:19" ht="15.75" x14ac:dyDescent="0.25">
      <c r="A184" s="8"/>
      <c r="B184" s="8"/>
      <c r="C184" s="10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10.451388888888889</v>
      </c>
    </row>
    <row r="185" spans="1:19" ht="15.75" x14ac:dyDescent="0.25">
      <c r="A185" s="8"/>
      <c r="B185" s="8"/>
      <c r="C185" s="10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10.451388888888889</v>
      </c>
    </row>
    <row r="186" spans="1:19" ht="15.75" x14ac:dyDescent="0.25">
      <c r="A186" s="8"/>
      <c r="B186" s="8"/>
      <c r="C186" s="10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10.451388888888889</v>
      </c>
    </row>
    <row r="187" spans="1:19" ht="15.75" x14ac:dyDescent="0.25">
      <c r="A187" s="8"/>
      <c r="B187" s="8"/>
      <c r="C187" s="10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10.451388888888889</v>
      </c>
    </row>
    <row r="188" spans="1:19" ht="15.75" x14ac:dyDescent="0.25">
      <c r="A188" s="8"/>
      <c r="B188" s="8"/>
      <c r="C188" s="10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10.451388888888889</v>
      </c>
    </row>
    <row r="189" spans="1:19" ht="15.75" x14ac:dyDescent="0.25">
      <c r="A189" s="8"/>
      <c r="B189" s="8"/>
      <c r="C189" s="10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10.451388888888889</v>
      </c>
    </row>
    <row r="190" spans="1:19" ht="15.75" x14ac:dyDescent="0.25">
      <c r="A190" s="8"/>
      <c r="B190" s="8"/>
      <c r="C190" s="10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10.451388888888889</v>
      </c>
    </row>
    <row r="191" spans="1:19" ht="15.75" x14ac:dyDescent="0.25">
      <c r="A191" s="8"/>
      <c r="B191" s="8"/>
      <c r="C191" s="10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10.451388888888889</v>
      </c>
    </row>
    <row r="192" spans="1:19" ht="15.75" x14ac:dyDescent="0.25">
      <c r="A192" s="8"/>
      <c r="B192" s="8"/>
      <c r="C192" s="10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10.451388888888889</v>
      </c>
    </row>
    <row r="193" spans="1:19" ht="15.75" x14ac:dyDescent="0.25">
      <c r="A193" s="8"/>
      <c r="B193" s="8"/>
      <c r="C193" s="10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10.451388888888889</v>
      </c>
    </row>
    <row r="194" spans="1:19" ht="15.75" x14ac:dyDescent="0.25">
      <c r="A194" s="8"/>
      <c r="B194" s="8"/>
      <c r="C194" s="10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10.451388888888889</v>
      </c>
    </row>
    <row r="195" spans="1:19" ht="15.75" x14ac:dyDescent="0.25">
      <c r="A195" s="8"/>
      <c r="B195" s="8"/>
      <c r="C195" s="10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10.451388888888889</v>
      </c>
    </row>
    <row r="196" spans="1:19" ht="15.75" x14ac:dyDescent="0.25">
      <c r="A196" s="8"/>
      <c r="B196" s="8"/>
      <c r="C196" s="10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10.451388888888889</v>
      </c>
    </row>
    <row r="197" spans="1:19" ht="16.5" thickBot="1" x14ac:dyDescent="0.3">
      <c r="A197" s="8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>
        <f>S196</f>
        <v>10.451388888888889</v>
      </c>
      <c r="D198" s="18">
        <f>COUNTA(D135:D197)</f>
        <v>0</v>
      </c>
      <c r="E198" s="18">
        <f t="shared" ref="E198:M198" si="62">COUNTA(E135:E197)</f>
        <v>1</v>
      </c>
      <c r="F198" s="18"/>
      <c r="G198" s="18"/>
      <c r="H198" s="18">
        <f t="shared" si="62"/>
        <v>0</v>
      </c>
      <c r="I198" s="18">
        <f t="shared" si="62"/>
        <v>2</v>
      </c>
      <c r="J198" s="18"/>
      <c r="K198" s="18"/>
      <c r="L198" s="18">
        <f t="shared" si="62"/>
        <v>1</v>
      </c>
      <c r="M198" s="18">
        <f t="shared" si="62"/>
        <v>1</v>
      </c>
      <c r="N198" s="18">
        <f>SUM(N135:N197)</f>
        <v>144</v>
      </c>
      <c r="O198" s="18">
        <f>SUM(O135:O197)</f>
        <v>1505</v>
      </c>
      <c r="P198" s="39"/>
      <c r="Q198" s="39"/>
      <c r="R198" s="40"/>
      <c r="S198" s="40"/>
    </row>
    <row r="199" spans="1:19" ht="18" x14ac:dyDescent="0.25">
      <c r="A199" s="5"/>
      <c r="B199" s="29"/>
      <c r="C199" s="5"/>
      <c r="D199" s="5"/>
      <c r="E199" s="20"/>
      <c r="F199" s="20"/>
      <c r="G199" s="5"/>
      <c r="H199" s="5"/>
      <c r="I199" s="20"/>
      <c r="J199" s="20"/>
      <c r="K199" s="20"/>
      <c r="L199" s="5"/>
      <c r="M199" s="5"/>
      <c r="N199" s="5"/>
      <c r="O199" s="5"/>
      <c r="P199" s="41"/>
      <c r="Q199" s="41"/>
      <c r="R199" s="41"/>
      <c r="S199" s="41"/>
    </row>
    <row r="200" spans="1:19" ht="18.75" thickBot="1" x14ac:dyDescent="0.3">
      <c r="A200" s="2"/>
      <c r="B200" s="2"/>
      <c r="C200" s="2"/>
      <c r="D200" s="2" t="s">
        <v>16</v>
      </c>
      <c r="E200" s="2" t="s">
        <v>17</v>
      </c>
      <c r="F200" s="5"/>
      <c r="G200" s="5"/>
      <c r="H200" s="5"/>
      <c r="I200" s="5"/>
      <c r="J200" s="20"/>
      <c r="K200" s="20"/>
      <c r="L200" s="5"/>
      <c r="M200" s="5"/>
      <c r="N200" s="5"/>
      <c r="O200" s="5"/>
      <c r="P200" s="41"/>
      <c r="Q200" s="41"/>
      <c r="R200" s="41"/>
      <c r="S200" s="41"/>
    </row>
    <row r="201" spans="1:19" ht="18" x14ac:dyDescent="0.25">
      <c r="A201" s="5" t="s">
        <v>18</v>
      </c>
      <c r="B201" s="21">
        <v>46286</v>
      </c>
      <c r="C201" s="22"/>
      <c r="D201" s="23"/>
      <c r="E201" s="23" t="s">
        <v>44</v>
      </c>
      <c r="F201" s="5"/>
      <c r="G201" s="5"/>
      <c r="H201" s="5"/>
      <c r="I201" s="5"/>
      <c r="J201" s="20"/>
      <c r="K201" s="20"/>
      <c r="L201" s="5"/>
      <c r="M201" s="5"/>
      <c r="N201" s="5"/>
      <c r="O201" s="5"/>
      <c r="P201" s="41"/>
      <c r="Q201" s="41"/>
      <c r="R201" s="41"/>
      <c r="S201" s="41"/>
    </row>
    <row r="202" spans="1:19" ht="18" x14ac:dyDescent="0.25">
      <c r="A202" s="5"/>
      <c r="B202" s="24">
        <f>SUM(B201+7)</f>
        <v>46293</v>
      </c>
      <c r="C202" s="25"/>
      <c r="D202" s="26"/>
      <c r="E202" s="26" t="s">
        <v>44</v>
      </c>
      <c r="F202" s="5"/>
      <c r="G202" s="5"/>
      <c r="H202" s="5"/>
      <c r="I202" s="5"/>
      <c r="J202" s="20"/>
      <c r="K202" s="20"/>
      <c r="L202" s="5"/>
      <c r="M202" s="5"/>
      <c r="N202" s="5"/>
      <c r="O202" s="5"/>
      <c r="P202" s="41"/>
      <c r="Q202" s="41"/>
      <c r="R202" s="41"/>
      <c r="S202" s="41"/>
    </row>
    <row r="203" spans="1:19" ht="18" x14ac:dyDescent="0.25">
      <c r="A203" s="5"/>
      <c r="B203" s="24">
        <f t="shared" ref="B203:B220" si="63">SUM(B202+7)</f>
        <v>46300</v>
      </c>
      <c r="C203" s="25"/>
      <c r="D203" s="26"/>
      <c r="E203" s="26" t="s">
        <v>44</v>
      </c>
      <c r="F203" s="5"/>
      <c r="G203" s="5"/>
      <c r="H203" s="5"/>
      <c r="I203" s="5"/>
      <c r="J203" s="20"/>
      <c r="K203" s="20"/>
      <c r="L203" s="5"/>
      <c r="M203" s="5"/>
      <c r="N203" s="5"/>
      <c r="O203" s="5"/>
      <c r="P203" s="41"/>
      <c r="Q203" s="41"/>
      <c r="R203" s="41"/>
      <c r="S203" s="41"/>
    </row>
    <row r="204" spans="1:19" ht="18" x14ac:dyDescent="0.25">
      <c r="A204" s="5"/>
      <c r="B204" s="24">
        <f t="shared" si="63"/>
        <v>46307</v>
      </c>
      <c r="C204" s="25"/>
      <c r="D204" s="26"/>
      <c r="E204" s="26" t="s">
        <v>44</v>
      </c>
      <c r="F204" s="5"/>
      <c r="G204" s="5"/>
      <c r="H204" s="5"/>
      <c r="I204" s="5"/>
      <c r="J204" s="20"/>
      <c r="K204" s="20"/>
      <c r="L204" s="5"/>
      <c r="M204" s="5"/>
      <c r="N204" s="5"/>
      <c r="O204" s="5"/>
      <c r="P204" s="41"/>
      <c r="Q204" s="41"/>
      <c r="R204" s="41"/>
      <c r="S204" s="41"/>
    </row>
    <row r="205" spans="1:19" ht="18" x14ac:dyDescent="0.25">
      <c r="A205" s="5"/>
      <c r="B205" s="24">
        <f t="shared" si="63"/>
        <v>46314</v>
      </c>
      <c r="C205" s="25"/>
      <c r="D205" s="26" t="s">
        <v>44</v>
      </c>
      <c r="E205" s="26"/>
      <c r="F205" s="5"/>
      <c r="G205" s="5"/>
      <c r="H205" s="5"/>
      <c r="I205" s="5"/>
      <c r="J205" s="20"/>
      <c r="K205" s="20"/>
      <c r="L205" s="5"/>
      <c r="M205" s="5"/>
      <c r="N205" s="5"/>
      <c r="O205" s="5"/>
      <c r="P205" s="41"/>
      <c r="Q205" s="41"/>
      <c r="R205" s="41"/>
      <c r="S205" s="41"/>
    </row>
    <row r="206" spans="1:19" ht="18" x14ac:dyDescent="0.25">
      <c r="A206" s="5"/>
      <c r="B206" s="24">
        <f t="shared" si="63"/>
        <v>46321</v>
      </c>
      <c r="C206" s="25"/>
      <c r="D206" s="26"/>
      <c r="E206" s="26" t="s">
        <v>44</v>
      </c>
      <c r="F206" s="5"/>
      <c r="G206" s="5"/>
      <c r="H206" s="5"/>
      <c r="I206" s="5"/>
      <c r="J206" s="20"/>
      <c r="K206" s="20"/>
      <c r="L206" s="5"/>
      <c r="M206" s="5"/>
      <c r="N206" s="5"/>
      <c r="O206" s="5"/>
      <c r="P206" s="41"/>
      <c r="Q206" s="41"/>
      <c r="R206" s="41"/>
      <c r="S206" s="41"/>
    </row>
    <row r="207" spans="1:19" ht="18" x14ac:dyDescent="0.25">
      <c r="A207" s="5"/>
      <c r="B207" s="24">
        <f t="shared" si="63"/>
        <v>46328</v>
      </c>
      <c r="C207" s="25"/>
      <c r="D207" s="26"/>
      <c r="E207" s="26"/>
      <c r="F207" s="5"/>
      <c r="G207" s="5"/>
      <c r="H207" s="5"/>
      <c r="I207" s="5"/>
      <c r="J207" s="20"/>
      <c r="K207" s="20"/>
      <c r="L207" s="5"/>
      <c r="M207" s="5"/>
      <c r="N207" s="5"/>
      <c r="O207" s="5"/>
      <c r="P207" s="41"/>
      <c r="Q207" s="41"/>
      <c r="R207" s="41"/>
      <c r="S207" s="41"/>
    </row>
    <row r="208" spans="1:19" ht="18" x14ac:dyDescent="0.25">
      <c r="A208" s="5"/>
      <c r="B208" s="24">
        <f t="shared" si="63"/>
        <v>46335</v>
      </c>
      <c r="C208" s="25"/>
      <c r="D208" s="26"/>
      <c r="E208" s="26"/>
      <c r="F208" s="5"/>
      <c r="G208" s="5"/>
      <c r="H208" s="5"/>
      <c r="I208" s="5"/>
      <c r="J208" s="20"/>
      <c r="K208" s="20"/>
      <c r="L208" s="5"/>
      <c r="M208" s="5"/>
      <c r="N208" s="5"/>
      <c r="O208" s="5"/>
      <c r="P208" s="41"/>
      <c r="Q208" s="41"/>
      <c r="R208" s="41"/>
      <c r="S208" s="41"/>
    </row>
    <row r="209" spans="1:19" ht="18" x14ac:dyDescent="0.25">
      <c r="A209" s="5"/>
      <c r="B209" s="24">
        <f t="shared" si="63"/>
        <v>46342</v>
      </c>
      <c r="C209" s="25"/>
      <c r="D209" s="26"/>
      <c r="E209" s="26"/>
      <c r="F209" s="5"/>
      <c r="G209" s="5"/>
      <c r="H209" s="5"/>
      <c r="I209" s="5"/>
      <c r="J209" s="20"/>
      <c r="K209" s="20"/>
      <c r="L209" s="5"/>
      <c r="M209" s="5"/>
      <c r="N209" s="5"/>
      <c r="O209" s="5"/>
      <c r="P209" s="41"/>
      <c r="Q209" s="41"/>
      <c r="R209" s="41"/>
      <c r="S209" s="41"/>
    </row>
    <row r="210" spans="1:19" ht="18" x14ac:dyDescent="0.25">
      <c r="A210" s="5"/>
      <c r="B210" s="24">
        <f t="shared" si="63"/>
        <v>46349</v>
      </c>
      <c r="C210" s="25"/>
      <c r="D210" s="26"/>
      <c r="E210" s="26"/>
      <c r="F210" s="5"/>
      <c r="G210" s="5"/>
      <c r="H210" s="5"/>
      <c r="I210" s="5"/>
      <c r="J210" s="20"/>
      <c r="K210" s="20"/>
      <c r="L210" s="5"/>
      <c r="M210" s="5"/>
      <c r="N210" s="5"/>
      <c r="O210" s="5"/>
      <c r="P210" s="41"/>
      <c r="Q210" s="41"/>
      <c r="R210" s="41"/>
      <c r="S210" s="41"/>
    </row>
    <row r="211" spans="1:19" ht="18" x14ac:dyDescent="0.25">
      <c r="A211" s="5"/>
      <c r="B211" s="24">
        <f t="shared" si="63"/>
        <v>46356</v>
      </c>
      <c r="C211" s="25"/>
      <c r="D211" s="26"/>
      <c r="E211" s="26"/>
      <c r="F211" s="5"/>
      <c r="G211" s="5"/>
      <c r="H211" s="5"/>
      <c r="I211" s="5"/>
      <c r="J211" s="20"/>
      <c r="K211" s="20"/>
      <c r="L211" s="5"/>
      <c r="M211" s="5"/>
      <c r="N211" s="5"/>
      <c r="O211" s="5"/>
      <c r="P211" s="41"/>
      <c r="Q211" s="41"/>
      <c r="R211" s="41"/>
      <c r="S211" s="41"/>
    </row>
    <row r="212" spans="1:19" ht="18" x14ac:dyDescent="0.25">
      <c r="A212" s="5"/>
      <c r="B212" s="24">
        <f t="shared" si="63"/>
        <v>46363</v>
      </c>
      <c r="C212" s="25"/>
      <c r="D212" s="26"/>
      <c r="E212" s="26"/>
      <c r="F212" s="5"/>
      <c r="G212" s="5"/>
      <c r="H212" s="5"/>
      <c r="I212" s="5"/>
      <c r="J212" s="20"/>
      <c r="K212" s="20"/>
      <c r="L212" s="5"/>
      <c r="M212" s="5"/>
      <c r="N212" s="5"/>
      <c r="O212" s="5"/>
      <c r="P212" s="41"/>
      <c r="Q212" s="41"/>
      <c r="R212" s="41"/>
      <c r="S212" s="41"/>
    </row>
    <row r="213" spans="1:19" ht="18" x14ac:dyDescent="0.25">
      <c r="A213" s="5"/>
      <c r="B213" s="24">
        <f t="shared" si="63"/>
        <v>46370</v>
      </c>
      <c r="C213" s="25"/>
      <c r="D213" s="26"/>
      <c r="E213" s="26"/>
      <c r="F213" s="5"/>
      <c r="G213" s="5"/>
      <c r="H213" s="5"/>
      <c r="I213" s="5"/>
      <c r="J213" s="20"/>
      <c r="K213" s="20"/>
      <c r="L213" s="5"/>
      <c r="M213" s="5"/>
      <c r="N213" s="5"/>
      <c r="O213" s="5"/>
      <c r="P213" s="41"/>
      <c r="Q213" s="41"/>
      <c r="R213" s="41"/>
      <c r="S213" s="41"/>
    </row>
    <row r="214" spans="1:19" ht="18" x14ac:dyDescent="0.25">
      <c r="A214" s="5"/>
      <c r="B214" s="24">
        <f t="shared" si="63"/>
        <v>46377</v>
      </c>
      <c r="C214" s="25"/>
      <c r="D214" s="26"/>
      <c r="E214" s="26"/>
      <c r="F214" s="5"/>
      <c r="G214" s="5"/>
      <c r="H214" s="5"/>
      <c r="I214" s="5"/>
      <c r="J214" s="20"/>
      <c r="K214" s="20"/>
      <c r="L214" s="5"/>
      <c r="M214" s="5"/>
      <c r="N214" s="5"/>
      <c r="O214" s="5"/>
      <c r="P214" s="41"/>
      <c r="Q214" s="41"/>
      <c r="R214" s="41"/>
      <c r="S214" s="41"/>
    </row>
    <row r="215" spans="1:19" ht="18" x14ac:dyDescent="0.25">
      <c r="A215" s="5"/>
      <c r="B215" s="24">
        <f t="shared" si="63"/>
        <v>46384</v>
      </c>
      <c r="C215" s="25"/>
      <c r="D215" s="26"/>
      <c r="E215" s="26"/>
      <c r="F215" s="5"/>
      <c r="G215" s="5"/>
      <c r="H215" s="5"/>
      <c r="I215" s="5"/>
      <c r="J215" s="20"/>
      <c r="K215" s="20"/>
      <c r="L215" s="5"/>
      <c r="M215" s="5"/>
      <c r="N215" s="5"/>
      <c r="O215" s="5"/>
      <c r="P215" s="41"/>
      <c r="Q215" s="41"/>
      <c r="R215" s="41"/>
      <c r="S215" s="41"/>
    </row>
    <row r="216" spans="1:19" ht="18" x14ac:dyDescent="0.25">
      <c r="A216" s="5"/>
      <c r="B216" s="24">
        <f t="shared" si="63"/>
        <v>46391</v>
      </c>
      <c r="C216" s="25"/>
      <c r="D216" s="26"/>
      <c r="E216" s="26"/>
      <c r="F216" s="5"/>
      <c r="G216" s="5"/>
      <c r="H216" s="5"/>
      <c r="I216" s="5"/>
      <c r="J216" s="20"/>
      <c r="K216" s="20"/>
      <c r="L216" s="5"/>
      <c r="M216" s="5"/>
      <c r="N216" s="5"/>
      <c r="O216" s="5"/>
      <c r="P216" s="41"/>
      <c r="Q216" s="41"/>
      <c r="R216" s="41"/>
      <c r="S216" s="41"/>
    </row>
    <row r="217" spans="1:19" ht="18" x14ac:dyDescent="0.25">
      <c r="A217" s="5"/>
      <c r="B217" s="24">
        <f t="shared" si="63"/>
        <v>46398</v>
      </c>
      <c r="C217" s="25"/>
      <c r="D217" s="26"/>
      <c r="E217" s="26"/>
      <c r="F217" s="5"/>
      <c r="G217" s="5"/>
      <c r="H217" s="5"/>
      <c r="I217" s="5"/>
      <c r="J217" s="20"/>
      <c r="K217" s="20"/>
      <c r="L217" s="5"/>
      <c r="M217" s="5"/>
      <c r="N217" s="5"/>
      <c r="O217" s="5"/>
      <c r="P217" s="41"/>
      <c r="Q217" s="41"/>
      <c r="R217" s="41"/>
      <c r="S217" s="41"/>
    </row>
    <row r="218" spans="1:19" ht="18" x14ac:dyDescent="0.25">
      <c r="A218" s="5"/>
      <c r="B218" s="24">
        <f t="shared" si="63"/>
        <v>46405</v>
      </c>
      <c r="C218" s="25"/>
      <c r="D218" s="26"/>
      <c r="E218" s="26"/>
      <c r="F218" s="5"/>
      <c r="G218" s="5"/>
      <c r="H218" s="5"/>
      <c r="I218" s="5"/>
      <c r="J218" s="20"/>
      <c r="K218" s="20"/>
      <c r="L218" s="5"/>
      <c r="M218" s="5"/>
      <c r="N218" s="5"/>
      <c r="O218" s="5"/>
      <c r="P218" s="41"/>
      <c r="Q218" s="41"/>
      <c r="R218" s="41"/>
      <c r="S218" s="41"/>
    </row>
    <row r="219" spans="1:19" ht="18" x14ac:dyDescent="0.25">
      <c r="A219" s="5"/>
      <c r="B219" s="24">
        <f t="shared" si="63"/>
        <v>46412</v>
      </c>
      <c r="C219" s="25"/>
      <c r="D219" s="26"/>
      <c r="E219" s="26"/>
      <c r="F219" s="5"/>
      <c r="G219" s="5"/>
      <c r="H219" s="5"/>
      <c r="I219" s="5"/>
      <c r="J219" s="20"/>
      <c r="K219" s="20"/>
      <c r="L219" s="5"/>
      <c r="M219" s="5"/>
      <c r="N219" s="5"/>
      <c r="O219" s="5"/>
      <c r="P219" s="41"/>
      <c r="Q219" s="41"/>
      <c r="R219" s="41"/>
      <c r="S219" s="41"/>
    </row>
    <row r="220" spans="1:19" ht="18" x14ac:dyDescent="0.25">
      <c r="A220" s="5"/>
      <c r="B220" s="24">
        <f t="shared" si="63"/>
        <v>46419</v>
      </c>
      <c r="C220" s="25"/>
      <c r="D220" s="26"/>
      <c r="E220" s="26"/>
      <c r="F220" s="5"/>
      <c r="G220" s="5"/>
      <c r="H220" s="5"/>
      <c r="I220" s="5"/>
      <c r="J220" s="20"/>
      <c r="K220" s="20"/>
      <c r="L220" s="5"/>
      <c r="M220" s="5"/>
      <c r="N220" s="5"/>
      <c r="O220" s="5"/>
      <c r="P220" s="41"/>
      <c r="Q220" s="41"/>
      <c r="R220" s="41"/>
      <c r="S220" s="41"/>
    </row>
    <row r="221" spans="1:19" ht="18" x14ac:dyDescent="0.25">
      <c r="A221" s="5"/>
      <c r="B221" s="24"/>
      <c r="C221" s="25"/>
      <c r="D221" s="26"/>
      <c r="E221" s="26"/>
      <c r="F221" s="5"/>
      <c r="G221" s="5"/>
      <c r="H221" s="5"/>
      <c r="I221" s="5"/>
      <c r="J221" s="20"/>
      <c r="K221" s="20"/>
      <c r="L221" s="5"/>
      <c r="M221" s="5"/>
      <c r="N221" s="5"/>
      <c r="O221" s="5"/>
      <c r="P221" s="41"/>
      <c r="Q221" s="41"/>
      <c r="R221" s="41"/>
      <c r="S221" s="41"/>
    </row>
    <row r="222" spans="1:19" ht="18" x14ac:dyDescent="0.25">
      <c r="A222" s="5"/>
      <c r="B222" s="24"/>
      <c r="C222" s="25"/>
      <c r="D222" s="26"/>
      <c r="E222" s="26"/>
      <c r="F222" s="5"/>
      <c r="G222" s="5"/>
      <c r="H222" s="5"/>
      <c r="I222" s="5"/>
      <c r="J222" s="20"/>
      <c r="K222" s="20"/>
      <c r="L222" s="5"/>
      <c r="M222" s="5"/>
      <c r="N222" s="5"/>
      <c r="O222" s="5"/>
      <c r="P222" s="41"/>
      <c r="Q222" s="41"/>
      <c r="R222" s="41"/>
      <c r="S222" s="41"/>
    </row>
    <row r="223" spans="1:19" ht="18" x14ac:dyDescent="0.25">
      <c r="A223" s="5"/>
      <c r="B223" s="24"/>
      <c r="C223" s="25"/>
      <c r="D223" s="26"/>
      <c r="E223" s="26"/>
      <c r="F223" s="5"/>
      <c r="G223" s="5"/>
      <c r="H223" s="5"/>
      <c r="I223" s="5"/>
      <c r="J223" s="20"/>
      <c r="K223" s="20"/>
      <c r="L223" s="5"/>
      <c r="M223" s="5"/>
      <c r="N223" s="5"/>
      <c r="O223" s="5"/>
      <c r="P223" s="41"/>
      <c r="Q223" s="41"/>
      <c r="R223" s="41"/>
      <c r="S223" s="41"/>
    </row>
    <row r="224" spans="1:19" ht="18" x14ac:dyDescent="0.25">
      <c r="A224" s="5"/>
      <c r="B224" s="24"/>
      <c r="C224" s="25"/>
      <c r="D224" s="26"/>
      <c r="E224" s="26"/>
      <c r="F224" s="5"/>
      <c r="G224" s="5"/>
      <c r="H224" s="5"/>
      <c r="I224" s="5"/>
      <c r="J224" s="20"/>
      <c r="K224" s="20"/>
      <c r="L224" s="5"/>
      <c r="M224" s="5"/>
      <c r="N224" s="5"/>
      <c r="O224" s="5"/>
      <c r="P224" s="41"/>
      <c r="Q224" s="41"/>
      <c r="R224" s="41"/>
      <c r="S224" s="41"/>
    </row>
    <row r="225" spans="1:19" ht="18" x14ac:dyDescent="0.25">
      <c r="A225" s="5"/>
      <c r="B225" s="24"/>
      <c r="C225" s="25"/>
      <c r="D225" s="26"/>
      <c r="E225" s="26"/>
      <c r="F225" s="5"/>
      <c r="G225" s="5"/>
      <c r="H225" s="5"/>
      <c r="I225" s="5"/>
      <c r="J225" s="20"/>
      <c r="K225" s="20"/>
      <c r="L225" s="5"/>
      <c r="M225" s="5"/>
      <c r="N225" s="5"/>
      <c r="O225" s="5"/>
      <c r="P225" s="41"/>
      <c r="Q225" s="41"/>
      <c r="R225" s="41"/>
      <c r="S225" s="41"/>
    </row>
    <row r="226" spans="1:19" ht="18" x14ac:dyDescent="0.25">
      <c r="A226" s="5"/>
      <c r="B226" s="27"/>
      <c r="C226" s="25"/>
      <c r="D226" s="26"/>
      <c r="E226" s="26"/>
      <c r="F226" s="5"/>
      <c r="G226" s="5"/>
      <c r="H226" s="5"/>
      <c r="I226" s="5"/>
      <c r="J226" s="20"/>
      <c r="K226" s="20"/>
      <c r="L226" s="5"/>
      <c r="M226" s="5"/>
      <c r="N226" s="5"/>
      <c r="O226" s="5"/>
      <c r="P226" s="41"/>
      <c r="Q226" s="41"/>
      <c r="R226" s="41"/>
      <c r="S226" s="41"/>
    </row>
    <row r="227" spans="1:19" ht="18" x14ac:dyDescent="0.25">
      <c r="A227" s="5"/>
      <c r="B227" s="27"/>
      <c r="C227" s="25"/>
      <c r="D227" s="26"/>
      <c r="E227" s="26"/>
      <c r="F227" s="5"/>
      <c r="G227" s="5"/>
      <c r="H227" s="5"/>
      <c r="I227" s="5"/>
      <c r="J227" s="20"/>
      <c r="K227" s="20"/>
      <c r="L227" s="5"/>
      <c r="M227" s="5"/>
      <c r="N227" s="5"/>
      <c r="O227" s="5"/>
      <c r="P227" s="41"/>
      <c r="Q227" s="41"/>
      <c r="R227" s="41"/>
      <c r="S227" s="41"/>
    </row>
    <row r="228" spans="1:19" ht="18" x14ac:dyDescent="0.25">
      <c r="A228" s="5"/>
      <c r="B228" s="27"/>
      <c r="C228" s="25"/>
      <c r="D228" s="26"/>
      <c r="E228" s="26"/>
      <c r="F228" s="5"/>
      <c r="G228" s="5"/>
      <c r="H228" s="5"/>
      <c r="I228" s="5"/>
      <c r="J228" s="20"/>
      <c r="K228" s="20"/>
      <c r="L228" s="5"/>
      <c r="M228" s="5"/>
      <c r="N228" s="5"/>
      <c r="O228" s="5"/>
      <c r="P228" s="41"/>
      <c r="Q228" s="41"/>
      <c r="R228" s="41"/>
      <c r="S228" s="41"/>
    </row>
    <row r="229" spans="1:19" ht="18" x14ac:dyDescent="0.25">
      <c r="A229" s="5"/>
      <c r="B229" s="27"/>
      <c r="C229" s="25"/>
      <c r="D229" s="26"/>
      <c r="E229" s="26"/>
      <c r="F229" s="5"/>
      <c r="G229" s="5"/>
      <c r="H229" s="5"/>
      <c r="I229" s="5"/>
      <c r="J229" s="20"/>
      <c r="K229" s="20"/>
      <c r="L229" s="5"/>
      <c r="M229" s="5"/>
      <c r="N229" s="5"/>
      <c r="O229" s="5"/>
      <c r="P229" s="41"/>
      <c r="Q229" s="41"/>
      <c r="R229" s="41"/>
      <c r="S229" s="41"/>
    </row>
    <row r="230" spans="1:19" ht="18" x14ac:dyDescent="0.25">
      <c r="A230" s="5"/>
      <c r="B230" s="27"/>
      <c r="C230" s="25"/>
      <c r="D230" s="26"/>
      <c r="E230" s="26"/>
      <c r="F230" s="5"/>
      <c r="G230" s="5"/>
      <c r="H230" s="5"/>
      <c r="I230" s="5"/>
      <c r="J230" s="20"/>
      <c r="K230" s="20"/>
      <c r="L230" s="5"/>
      <c r="M230" s="5"/>
      <c r="N230" s="5"/>
      <c r="O230" s="5"/>
      <c r="P230" s="41"/>
      <c r="Q230" s="41"/>
      <c r="R230" s="41"/>
      <c r="S230" s="41"/>
    </row>
    <row r="231" spans="1:19" ht="18" x14ac:dyDescent="0.25">
      <c r="A231" s="5"/>
      <c r="B231" s="27"/>
      <c r="C231" s="25"/>
      <c r="D231" s="26"/>
      <c r="E231" s="26"/>
      <c r="F231" s="5"/>
      <c r="G231" s="5"/>
      <c r="H231" s="5"/>
      <c r="I231" s="5"/>
      <c r="J231" s="20"/>
      <c r="K231" s="20"/>
      <c r="L231" s="5"/>
      <c r="M231" s="5"/>
      <c r="N231" s="5"/>
      <c r="O231" s="5"/>
      <c r="P231" s="41"/>
      <c r="Q231" s="41"/>
      <c r="R231" s="41"/>
      <c r="S231" s="41"/>
    </row>
    <row r="232" spans="1:19" ht="18" x14ac:dyDescent="0.25">
      <c r="A232" s="5"/>
      <c r="B232" s="8"/>
      <c r="C232" s="5"/>
      <c r="D232" s="20"/>
      <c r="E232" s="20"/>
      <c r="F232" s="5"/>
      <c r="G232" s="5"/>
      <c r="H232" s="5"/>
      <c r="I232" s="5"/>
      <c r="J232" s="20"/>
      <c r="K232" s="20"/>
      <c r="L232" s="5"/>
      <c r="M232" s="5"/>
      <c r="N232" s="5"/>
      <c r="O232" s="5"/>
      <c r="P232" s="41"/>
      <c r="Q232" s="41"/>
      <c r="R232" s="41"/>
      <c r="S232" s="41"/>
    </row>
    <row r="233" spans="1:19" ht="18.75" thickBot="1" x14ac:dyDescent="0.3">
      <c r="A233" s="5"/>
      <c r="B233" s="29"/>
      <c r="C233" s="5"/>
      <c r="D233" s="20"/>
      <c r="E233" s="20"/>
      <c r="F233" s="5"/>
      <c r="G233" s="5"/>
      <c r="H233" s="5"/>
      <c r="I233" s="5"/>
      <c r="J233" s="20"/>
      <c r="K233" s="20"/>
      <c r="L233" s="5"/>
      <c r="M233" s="5"/>
      <c r="N233" s="5"/>
      <c r="O233" s="5"/>
      <c r="P233" s="41"/>
      <c r="Q233" s="41"/>
      <c r="R233" s="41"/>
      <c r="S233" s="41"/>
    </row>
    <row r="234" spans="1:19" ht="18.75" thickTop="1" x14ac:dyDescent="0.25">
      <c r="A234" s="19"/>
      <c r="B234" s="19"/>
      <c r="C234" s="19"/>
      <c r="D234" s="18">
        <f>COUNTA(D201:D231)</f>
        <v>1</v>
      </c>
      <c r="E234" s="18">
        <f>COUNTA(E201:E231)</f>
        <v>5</v>
      </c>
      <c r="F234" s="5"/>
      <c r="G234" s="5"/>
      <c r="H234" s="5"/>
      <c r="I234" s="5"/>
      <c r="J234" s="20"/>
      <c r="K234" s="20"/>
      <c r="L234" s="5"/>
      <c r="M234" s="5"/>
      <c r="N234" s="5"/>
      <c r="O234" s="5"/>
      <c r="P234" s="41"/>
      <c r="Q234" s="41"/>
      <c r="R234" s="41"/>
      <c r="S234" s="41"/>
    </row>
    <row r="235" spans="1:19" ht="18" x14ac:dyDescent="0.25">
      <c r="A235" s="5"/>
      <c r="B235" s="29"/>
      <c r="C235" s="5"/>
      <c r="D235" s="5"/>
      <c r="E235" s="20"/>
      <c r="F235" s="20"/>
      <c r="G235" s="5"/>
      <c r="H235" s="5"/>
      <c r="I235" s="20"/>
      <c r="J235" s="20"/>
      <c r="K235" s="20"/>
      <c r="L235" s="5"/>
      <c r="M235" s="5"/>
      <c r="N235" s="5"/>
      <c r="O235" s="5"/>
      <c r="P235" s="41"/>
      <c r="Q235" s="41"/>
      <c r="R235" s="41"/>
      <c r="S235" s="41"/>
    </row>
    <row r="236" spans="1:19" ht="36.75" thickBot="1" x14ac:dyDescent="0.3">
      <c r="A236" s="2"/>
      <c r="B236" s="2"/>
      <c r="C236" s="2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5"/>
      <c r="M236" s="5"/>
      <c r="N236" s="5"/>
      <c r="O236" s="5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22"/>
      <c r="D237" s="23" t="s">
        <v>44</v>
      </c>
      <c r="E237" s="23"/>
      <c r="F237" s="23"/>
      <c r="G237" s="23"/>
      <c r="H237" s="23" t="s">
        <v>44</v>
      </c>
      <c r="I237" s="20"/>
      <c r="J237" s="20"/>
      <c r="K237" s="20"/>
      <c r="L237" s="5"/>
      <c r="M237" s="5"/>
      <c r="N237" s="5"/>
      <c r="O237" s="5"/>
      <c r="P237" s="41"/>
      <c r="Q237" s="41"/>
      <c r="R237" s="41"/>
      <c r="S237" s="41"/>
    </row>
    <row r="238" spans="1:19" ht="18" x14ac:dyDescent="0.25">
      <c r="A238" s="5"/>
      <c r="B238" s="24">
        <f>SUM(B237+7)</f>
        <v>46293</v>
      </c>
      <c r="C238" s="25"/>
      <c r="D238" s="26"/>
      <c r="E238" s="26" t="s">
        <v>44</v>
      </c>
      <c r="F238" s="26"/>
      <c r="G238" s="26" t="s">
        <v>44</v>
      </c>
      <c r="H238" s="26"/>
      <c r="I238" s="20"/>
      <c r="J238" s="20"/>
      <c r="K238" s="20"/>
      <c r="L238" s="5"/>
      <c r="M238" s="5"/>
      <c r="N238" s="5"/>
      <c r="O238" s="5"/>
      <c r="P238" s="41"/>
      <c r="Q238" s="41"/>
      <c r="R238" s="41"/>
      <c r="S238" s="41"/>
    </row>
    <row r="239" spans="1:19" ht="18" x14ac:dyDescent="0.25">
      <c r="A239" s="5"/>
      <c r="B239" s="24">
        <f t="shared" ref="B239:B256" si="64">SUM(B238+7)</f>
        <v>46300</v>
      </c>
      <c r="C239" s="25"/>
      <c r="D239" s="26"/>
      <c r="E239" s="26" t="s">
        <v>44</v>
      </c>
      <c r="F239" s="26"/>
      <c r="G239" s="26"/>
      <c r="H239" s="26" t="s">
        <v>44</v>
      </c>
      <c r="I239" s="20"/>
      <c r="J239" s="20"/>
      <c r="K239" s="20"/>
      <c r="L239" s="5"/>
      <c r="M239" s="5"/>
      <c r="N239" s="5"/>
      <c r="O239" s="5"/>
      <c r="P239" s="41"/>
      <c r="Q239" s="41"/>
      <c r="R239" s="41"/>
      <c r="S239" s="41"/>
    </row>
    <row r="240" spans="1:19" ht="18" x14ac:dyDescent="0.25">
      <c r="A240" s="5"/>
      <c r="B240" s="24">
        <f t="shared" si="64"/>
        <v>46307</v>
      </c>
      <c r="C240" s="25"/>
      <c r="D240" s="26" t="s">
        <v>44</v>
      </c>
      <c r="E240" s="26"/>
      <c r="F240" s="26"/>
      <c r="G240" s="26"/>
      <c r="H240" s="26" t="s">
        <v>44</v>
      </c>
      <c r="I240" s="20"/>
      <c r="J240" s="20"/>
      <c r="K240" s="20"/>
      <c r="L240" s="5"/>
      <c r="M240" s="5"/>
      <c r="N240" s="5"/>
      <c r="O240" s="5"/>
      <c r="P240" s="41"/>
      <c r="Q240" s="41"/>
      <c r="R240" s="41"/>
      <c r="S240" s="41"/>
    </row>
    <row r="241" spans="1:19" ht="18" x14ac:dyDescent="0.25">
      <c r="A241" s="5"/>
      <c r="B241" s="24">
        <f t="shared" si="64"/>
        <v>46314</v>
      </c>
      <c r="C241" s="25"/>
      <c r="D241" s="26" t="s">
        <v>44</v>
      </c>
      <c r="E241" s="26"/>
      <c r="F241" s="26"/>
      <c r="G241" s="26" t="s">
        <v>44</v>
      </c>
      <c r="H241" s="26"/>
      <c r="I241" s="20"/>
      <c r="J241" s="20"/>
      <c r="K241" s="20"/>
      <c r="L241" s="5"/>
      <c r="M241" s="5"/>
      <c r="N241" s="5"/>
      <c r="O241" s="5"/>
      <c r="P241" s="41"/>
      <c r="Q241" s="41"/>
      <c r="R241" s="41"/>
      <c r="S241" s="41"/>
    </row>
    <row r="242" spans="1:19" ht="18" x14ac:dyDescent="0.25">
      <c r="A242" s="5"/>
      <c r="B242" s="24">
        <f t="shared" si="64"/>
        <v>46321</v>
      </c>
      <c r="C242" s="25"/>
      <c r="D242" s="26"/>
      <c r="E242" s="26" t="s">
        <v>44</v>
      </c>
      <c r="F242" s="26"/>
      <c r="G242" s="26"/>
      <c r="H242" s="26" t="s">
        <v>44</v>
      </c>
      <c r="I242" s="20"/>
      <c r="J242" s="20"/>
      <c r="K242" s="20"/>
      <c r="L242" s="5"/>
      <c r="M242" s="5"/>
      <c r="N242" s="5"/>
      <c r="O242" s="5"/>
      <c r="P242" s="41"/>
      <c r="Q242" s="41"/>
      <c r="R242" s="41"/>
      <c r="S242" s="41"/>
    </row>
    <row r="243" spans="1:19" ht="18" x14ac:dyDescent="0.25">
      <c r="A243" s="5"/>
      <c r="B243" s="24">
        <f t="shared" si="64"/>
        <v>46328</v>
      </c>
      <c r="C243" s="25"/>
      <c r="D243" s="26"/>
      <c r="E243" s="26"/>
      <c r="F243" s="26"/>
      <c r="G243" s="26"/>
      <c r="H243" s="26"/>
      <c r="I243" s="20"/>
      <c r="J243" s="20"/>
      <c r="K243" s="20"/>
      <c r="L243" s="5"/>
      <c r="M243" s="5"/>
      <c r="N243" s="5"/>
      <c r="O243" s="5"/>
      <c r="P243" s="41"/>
      <c r="Q243" s="41"/>
      <c r="R243" s="41"/>
      <c r="S243" s="41"/>
    </row>
    <row r="244" spans="1:19" ht="18" x14ac:dyDescent="0.25">
      <c r="A244" s="5"/>
      <c r="B244" s="24">
        <f t="shared" si="64"/>
        <v>46335</v>
      </c>
      <c r="C244" s="25"/>
      <c r="D244" s="26"/>
      <c r="E244" s="26"/>
      <c r="F244" s="26"/>
      <c r="G244" s="26"/>
      <c r="H244" s="26"/>
      <c r="I244" s="20"/>
      <c r="J244" s="20"/>
      <c r="K244" s="20"/>
      <c r="L244" s="5"/>
      <c r="M244" s="5"/>
      <c r="N244" s="5"/>
      <c r="O244" s="5"/>
      <c r="P244" s="41"/>
      <c r="Q244" s="41"/>
      <c r="R244" s="41"/>
      <c r="S244" s="41"/>
    </row>
    <row r="245" spans="1:19" ht="18" x14ac:dyDescent="0.25">
      <c r="A245" s="5"/>
      <c r="B245" s="24">
        <f t="shared" si="64"/>
        <v>46342</v>
      </c>
      <c r="C245" s="25"/>
      <c r="D245" s="26"/>
      <c r="E245" s="26"/>
      <c r="F245" s="26"/>
      <c r="G245" s="26"/>
      <c r="H245" s="26"/>
      <c r="I245" s="20"/>
      <c r="J245" s="20"/>
      <c r="K245" s="20"/>
      <c r="L245" s="5"/>
      <c r="M245" s="5"/>
      <c r="N245" s="5"/>
      <c r="O245" s="5"/>
      <c r="P245" s="41"/>
      <c r="Q245" s="41"/>
      <c r="R245" s="41"/>
      <c r="S245" s="41"/>
    </row>
    <row r="246" spans="1:19" ht="18" x14ac:dyDescent="0.25">
      <c r="A246" s="5"/>
      <c r="B246" s="24">
        <f t="shared" si="64"/>
        <v>46349</v>
      </c>
      <c r="C246" s="25"/>
      <c r="D246" s="26"/>
      <c r="E246" s="26"/>
      <c r="F246" s="26"/>
      <c r="G246" s="26"/>
      <c r="H246" s="26"/>
      <c r="I246" s="20"/>
      <c r="J246" s="20"/>
      <c r="K246" s="20"/>
      <c r="L246" s="5"/>
      <c r="M246" s="5"/>
      <c r="N246" s="5"/>
      <c r="O246" s="5"/>
      <c r="P246" s="41"/>
      <c r="Q246" s="41"/>
      <c r="R246" s="41"/>
      <c r="S246" s="41"/>
    </row>
    <row r="247" spans="1:19" ht="18" x14ac:dyDescent="0.25">
      <c r="A247" s="5"/>
      <c r="B247" s="24">
        <f t="shared" si="64"/>
        <v>46356</v>
      </c>
      <c r="C247" s="25"/>
      <c r="D247" s="26"/>
      <c r="E247" s="26"/>
      <c r="F247" s="26"/>
      <c r="G247" s="26"/>
      <c r="H247" s="26"/>
      <c r="I247" s="20"/>
      <c r="J247" s="20"/>
      <c r="K247" s="20"/>
      <c r="L247" s="5"/>
      <c r="M247" s="5"/>
      <c r="N247" s="5"/>
      <c r="O247" s="5"/>
      <c r="P247" s="41"/>
      <c r="Q247" s="41"/>
      <c r="R247" s="41"/>
      <c r="S247" s="41"/>
    </row>
    <row r="248" spans="1:19" ht="18" x14ac:dyDescent="0.25">
      <c r="A248" s="5"/>
      <c r="B248" s="24">
        <f t="shared" si="64"/>
        <v>46363</v>
      </c>
      <c r="C248" s="25"/>
      <c r="D248" s="26"/>
      <c r="E248" s="26"/>
      <c r="F248" s="26"/>
      <c r="G248" s="26"/>
      <c r="H248" s="26"/>
      <c r="I248" s="20"/>
      <c r="J248" s="20"/>
      <c r="K248" s="20"/>
      <c r="L248" s="5"/>
      <c r="M248" s="5"/>
      <c r="N248" s="5"/>
      <c r="O248" s="5"/>
      <c r="P248" s="41"/>
      <c r="Q248" s="41"/>
      <c r="R248" s="41"/>
      <c r="S248" s="41"/>
    </row>
    <row r="249" spans="1:19" ht="18" x14ac:dyDescent="0.25">
      <c r="A249" s="5"/>
      <c r="B249" s="24">
        <f t="shared" si="64"/>
        <v>46370</v>
      </c>
      <c r="C249" s="25"/>
      <c r="D249" s="26"/>
      <c r="E249" s="26"/>
      <c r="F249" s="26"/>
      <c r="G249" s="26"/>
      <c r="H249" s="26"/>
      <c r="I249" s="20"/>
      <c r="J249" s="20"/>
      <c r="K249" s="20"/>
      <c r="L249" s="5"/>
      <c r="M249" s="5"/>
      <c r="N249" s="5"/>
      <c r="O249" s="5"/>
      <c r="P249" s="41"/>
      <c r="Q249" s="41"/>
      <c r="R249" s="41"/>
      <c r="S249" s="41"/>
    </row>
    <row r="250" spans="1:19" ht="18" x14ac:dyDescent="0.25">
      <c r="A250" s="5"/>
      <c r="B250" s="24">
        <f t="shared" si="64"/>
        <v>46377</v>
      </c>
      <c r="C250" s="25"/>
      <c r="D250" s="26"/>
      <c r="E250" s="26"/>
      <c r="F250" s="26"/>
      <c r="G250" s="26"/>
      <c r="H250" s="26"/>
      <c r="I250" s="20"/>
      <c r="J250" s="20"/>
      <c r="K250" s="20"/>
      <c r="L250" s="5"/>
      <c r="M250" s="5"/>
      <c r="N250" s="5"/>
      <c r="O250" s="5"/>
      <c r="P250" s="41"/>
      <c r="Q250" s="41"/>
      <c r="R250" s="41"/>
      <c r="S250" s="41"/>
    </row>
    <row r="251" spans="1:19" ht="18" x14ac:dyDescent="0.25">
      <c r="A251" s="5"/>
      <c r="B251" s="24">
        <f t="shared" si="64"/>
        <v>46384</v>
      </c>
      <c r="C251" s="25"/>
      <c r="D251" s="26"/>
      <c r="E251" s="26"/>
      <c r="F251" s="26"/>
      <c r="G251" s="26"/>
      <c r="H251" s="26"/>
      <c r="I251" s="20"/>
      <c r="J251" s="20"/>
      <c r="K251" s="20"/>
      <c r="L251" s="5"/>
      <c r="M251" s="5"/>
      <c r="N251" s="5"/>
      <c r="O251" s="5"/>
      <c r="P251" s="41"/>
      <c r="Q251" s="41"/>
      <c r="R251" s="41"/>
      <c r="S251" s="41"/>
    </row>
    <row r="252" spans="1:19" ht="18" x14ac:dyDescent="0.25">
      <c r="A252" s="5"/>
      <c r="B252" s="24">
        <f t="shared" si="64"/>
        <v>46391</v>
      </c>
      <c r="C252" s="25"/>
      <c r="D252" s="26"/>
      <c r="E252" s="26"/>
      <c r="F252" s="26"/>
      <c r="G252" s="26"/>
      <c r="H252" s="26"/>
      <c r="I252" s="20"/>
      <c r="J252" s="20"/>
      <c r="K252" s="20"/>
      <c r="L252" s="5"/>
      <c r="M252" s="5"/>
      <c r="N252" s="5"/>
      <c r="O252" s="5"/>
      <c r="P252" s="41"/>
      <c r="Q252" s="41"/>
      <c r="R252" s="41"/>
      <c r="S252" s="41"/>
    </row>
    <row r="253" spans="1:19" ht="18" x14ac:dyDescent="0.25">
      <c r="A253" s="5"/>
      <c r="B253" s="24">
        <f t="shared" si="64"/>
        <v>46398</v>
      </c>
      <c r="C253" s="25"/>
      <c r="D253" s="26"/>
      <c r="E253" s="26"/>
      <c r="F253" s="26"/>
      <c r="G253" s="26"/>
      <c r="H253" s="26"/>
      <c r="I253" s="20"/>
      <c r="J253" s="20"/>
      <c r="K253" s="20"/>
      <c r="L253" s="5"/>
      <c r="M253" s="5"/>
      <c r="N253" s="5"/>
      <c r="O253" s="5"/>
      <c r="P253" s="41"/>
      <c r="Q253" s="41"/>
      <c r="R253" s="41"/>
      <c r="S253" s="41"/>
    </row>
    <row r="254" spans="1:19" ht="18" x14ac:dyDescent="0.25">
      <c r="A254" s="5"/>
      <c r="B254" s="24">
        <f t="shared" si="64"/>
        <v>46405</v>
      </c>
      <c r="C254" s="25"/>
      <c r="D254" s="26"/>
      <c r="E254" s="26"/>
      <c r="F254" s="26"/>
      <c r="G254" s="26"/>
      <c r="H254" s="26"/>
      <c r="I254" s="20"/>
      <c r="J254" s="20"/>
      <c r="K254" s="20"/>
      <c r="L254" s="5"/>
      <c r="M254" s="5"/>
      <c r="N254" s="5"/>
      <c r="O254" s="5"/>
      <c r="P254" s="41"/>
      <c r="Q254" s="41"/>
      <c r="R254" s="41"/>
      <c r="S254" s="41"/>
    </row>
    <row r="255" spans="1:19" ht="18" x14ac:dyDescent="0.25">
      <c r="A255" s="5"/>
      <c r="B255" s="24">
        <f t="shared" si="64"/>
        <v>46412</v>
      </c>
      <c r="C255" s="25"/>
      <c r="D255" s="26"/>
      <c r="E255" s="26"/>
      <c r="F255" s="26"/>
      <c r="G255" s="26"/>
      <c r="H255" s="26"/>
      <c r="I255" s="20"/>
      <c r="J255" s="20"/>
      <c r="K255" s="20"/>
      <c r="L255" s="5"/>
      <c r="M255" s="5"/>
      <c r="N255" s="5"/>
      <c r="O255" s="5"/>
      <c r="P255" s="41"/>
      <c r="Q255" s="41"/>
      <c r="R255" s="41"/>
      <c r="S255" s="41"/>
    </row>
    <row r="256" spans="1:19" ht="18" x14ac:dyDescent="0.25">
      <c r="A256" s="5"/>
      <c r="B256" s="24">
        <f t="shared" si="64"/>
        <v>46419</v>
      </c>
      <c r="C256" s="25"/>
      <c r="D256" s="26"/>
      <c r="E256" s="26"/>
      <c r="F256" s="26"/>
      <c r="G256" s="26"/>
      <c r="H256" s="26"/>
      <c r="I256" s="20"/>
      <c r="J256" s="20"/>
      <c r="K256" s="20"/>
      <c r="L256" s="5"/>
      <c r="M256" s="5"/>
      <c r="N256" s="5"/>
      <c r="O256" s="5"/>
      <c r="P256" s="41"/>
      <c r="Q256" s="41"/>
      <c r="R256" s="41"/>
      <c r="S256" s="41"/>
    </row>
    <row r="257" spans="1:19" ht="18" x14ac:dyDescent="0.25">
      <c r="A257" s="5"/>
      <c r="B257" s="24"/>
      <c r="C257" s="25"/>
      <c r="D257" s="26"/>
      <c r="E257" s="26"/>
      <c r="F257" s="26"/>
      <c r="G257" s="26"/>
      <c r="H257" s="26"/>
      <c r="I257" s="20"/>
      <c r="J257" s="20"/>
      <c r="K257" s="20"/>
      <c r="L257" s="5"/>
      <c r="M257" s="5"/>
      <c r="N257" s="5"/>
      <c r="O257" s="5"/>
      <c r="P257" s="41"/>
      <c r="Q257" s="41"/>
      <c r="R257" s="41"/>
      <c r="S257" s="41"/>
    </row>
    <row r="258" spans="1:19" ht="18" x14ac:dyDescent="0.25">
      <c r="A258" s="5"/>
      <c r="B258" s="24"/>
      <c r="C258" s="25"/>
      <c r="D258" s="26"/>
      <c r="E258" s="26"/>
      <c r="F258" s="26"/>
      <c r="G258" s="26"/>
      <c r="H258" s="26"/>
      <c r="I258" s="20"/>
      <c r="J258" s="20"/>
      <c r="K258" s="20"/>
      <c r="L258" s="5"/>
      <c r="M258" s="5"/>
      <c r="N258" s="5"/>
      <c r="O258" s="5"/>
      <c r="P258" s="41"/>
      <c r="Q258" s="41"/>
      <c r="R258" s="41"/>
      <c r="S258" s="41"/>
    </row>
    <row r="259" spans="1:19" ht="18" x14ac:dyDescent="0.25">
      <c r="A259" s="5"/>
      <c r="B259" s="24"/>
      <c r="C259" s="25"/>
      <c r="D259" s="26"/>
      <c r="E259" s="26"/>
      <c r="F259" s="26"/>
      <c r="G259" s="26"/>
      <c r="H259" s="26"/>
      <c r="I259" s="20"/>
      <c r="J259" s="20"/>
      <c r="K259" s="20"/>
      <c r="L259" s="5"/>
      <c r="M259" s="5"/>
      <c r="N259" s="5"/>
      <c r="O259" s="5"/>
      <c r="P259" s="41"/>
      <c r="Q259" s="41"/>
      <c r="R259" s="41"/>
      <c r="S259" s="41"/>
    </row>
    <row r="260" spans="1:19" ht="18" x14ac:dyDescent="0.25">
      <c r="A260" s="5"/>
      <c r="B260" s="24"/>
      <c r="C260" s="25"/>
      <c r="D260" s="26"/>
      <c r="E260" s="26"/>
      <c r="F260" s="26"/>
      <c r="G260" s="26"/>
      <c r="H260" s="26"/>
      <c r="I260" s="20"/>
      <c r="J260" s="20"/>
      <c r="K260" s="20"/>
      <c r="L260" s="5"/>
      <c r="M260" s="5"/>
      <c r="N260" s="5"/>
      <c r="O260" s="5"/>
      <c r="P260" s="41"/>
      <c r="Q260" s="41"/>
      <c r="R260" s="41"/>
      <c r="S260" s="41"/>
    </row>
    <row r="261" spans="1:19" ht="18" x14ac:dyDescent="0.25">
      <c r="A261" s="5"/>
      <c r="B261" s="24"/>
      <c r="C261" s="25"/>
      <c r="D261" s="26"/>
      <c r="E261" s="26"/>
      <c r="F261" s="26"/>
      <c r="G261" s="26"/>
      <c r="H261" s="26"/>
      <c r="I261" s="20"/>
      <c r="J261" s="20"/>
      <c r="K261" s="20"/>
      <c r="L261" s="5"/>
      <c r="M261" s="5"/>
      <c r="N261" s="5"/>
      <c r="O261" s="5"/>
      <c r="P261" s="41"/>
      <c r="Q261" s="41"/>
      <c r="R261" s="41"/>
      <c r="S261" s="41"/>
    </row>
    <row r="262" spans="1:19" ht="18" x14ac:dyDescent="0.25">
      <c r="A262" s="5"/>
      <c r="B262" s="27"/>
      <c r="C262" s="25"/>
      <c r="D262" s="26"/>
      <c r="E262" s="26"/>
      <c r="F262" s="26"/>
      <c r="G262" s="26"/>
      <c r="H262" s="26"/>
      <c r="I262" s="20"/>
      <c r="J262" s="20"/>
      <c r="K262" s="20"/>
      <c r="L262" s="5"/>
      <c r="M262" s="5"/>
      <c r="N262" s="5"/>
      <c r="O262" s="5"/>
      <c r="P262" s="41"/>
      <c r="Q262" s="41"/>
      <c r="R262" s="41"/>
      <c r="S262" s="41"/>
    </row>
    <row r="263" spans="1:19" ht="18" x14ac:dyDescent="0.25">
      <c r="A263" s="5"/>
      <c r="B263" s="27"/>
      <c r="C263" s="25"/>
      <c r="D263" s="26"/>
      <c r="E263" s="26"/>
      <c r="F263" s="26"/>
      <c r="G263" s="26"/>
      <c r="H263" s="26"/>
      <c r="I263" s="20"/>
      <c r="J263" s="20"/>
      <c r="K263" s="20"/>
      <c r="L263" s="5"/>
      <c r="M263" s="5"/>
      <c r="N263" s="5"/>
      <c r="O263" s="5"/>
      <c r="P263" s="41"/>
      <c r="Q263" s="41"/>
      <c r="R263" s="41"/>
      <c r="S263" s="41"/>
    </row>
    <row r="264" spans="1:19" ht="18" x14ac:dyDescent="0.25">
      <c r="A264" s="5"/>
      <c r="B264" s="27"/>
      <c r="C264" s="25"/>
      <c r="D264" s="26"/>
      <c r="E264" s="26"/>
      <c r="F264" s="26"/>
      <c r="G264" s="26"/>
      <c r="H264" s="26"/>
      <c r="I264" s="20"/>
      <c r="J264" s="20"/>
      <c r="K264" s="20"/>
      <c r="L264" s="5"/>
      <c r="M264" s="5"/>
      <c r="N264" s="5"/>
      <c r="O264" s="5"/>
      <c r="P264" s="41"/>
      <c r="Q264" s="41"/>
      <c r="R264" s="41"/>
      <c r="S264" s="41"/>
    </row>
    <row r="265" spans="1:19" ht="18" x14ac:dyDescent="0.25">
      <c r="A265" s="5"/>
      <c r="B265" s="27"/>
      <c r="C265" s="25"/>
      <c r="D265" s="26"/>
      <c r="E265" s="26"/>
      <c r="F265" s="26"/>
      <c r="G265" s="26"/>
      <c r="H265" s="26"/>
      <c r="I265" s="20"/>
      <c r="J265" s="20"/>
      <c r="K265" s="20"/>
      <c r="L265" s="5"/>
      <c r="M265" s="5"/>
      <c r="N265" s="5"/>
      <c r="O265" s="5"/>
      <c r="P265" s="41"/>
      <c r="Q265" s="41"/>
      <c r="R265" s="41"/>
      <c r="S265" s="41"/>
    </row>
    <row r="266" spans="1:19" ht="18" x14ac:dyDescent="0.25">
      <c r="A266" s="5"/>
      <c r="B266" s="27"/>
      <c r="C266" s="25"/>
      <c r="D266" s="26"/>
      <c r="E266" s="26"/>
      <c r="F266" s="26"/>
      <c r="G266" s="26"/>
      <c r="H266" s="26"/>
      <c r="I266" s="20"/>
      <c r="J266" s="20"/>
      <c r="K266" s="20"/>
      <c r="L266" s="5"/>
      <c r="M266" s="5"/>
      <c r="N266" s="5"/>
      <c r="O266" s="5"/>
      <c r="P266" s="41"/>
      <c r="Q266" s="41"/>
      <c r="R266" s="41"/>
      <c r="S266" s="41"/>
    </row>
    <row r="267" spans="1:19" ht="18" x14ac:dyDescent="0.25">
      <c r="A267" s="5"/>
      <c r="B267" s="27"/>
      <c r="C267" s="25"/>
      <c r="D267" s="26"/>
      <c r="E267" s="26"/>
      <c r="F267" s="26"/>
      <c r="G267" s="26"/>
      <c r="H267" s="26"/>
      <c r="I267" s="20"/>
      <c r="J267" s="20"/>
      <c r="K267" s="20"/>
      <c r="L267" s="5"/>
      <c r="M267" s="5"/>
      <c r="N267" s="5"/>
      <c r="O267" s="5"/>
      <c r="P267" s="41"/>
      <c r="Q267" s="41"/>
      <c r="R267" s="41"/>
      <c r="S267" s="41"/>
    </row>
    <row r="268" spans="1:19" ht="18" x14ac:dyDescent="0.25">
      <c r="A268" s="5"/>
      <c r="B268" s="8"/>
      <c r="C268" s="5"/>
      <c r="D268" s="20"/>
      <c r="E268" s="20"/>
      <c r="F268" s="20"/>
      <c r="G268" s="20"/>
      <c r="H268" s="20"/>
      <c r="I268" s="20"/>
      <c r="J268" s="20"/>
      <c r="K268" s="20"/>
      <c r="L268" s="5"/>
      <c r="M268" s="5"/>
      <c r="N268" s="5"/>
      <c r="O268" s="5"/>
      <c r="P268" s="41"/>
      <c r="Q268" s="41"/>
      <c r="R268" s="41"/>
      <c r="S268" s="41"/>
    </row>
    <row r="269" spans="1:19" ht="18.75" thickBot="1" x14ac:dyDescent="0.3">
      <c r="A269" s="5"/>
      <c r="B269" s="29"/>
      <c r="C269" s="5"/>
      <c r="D269" s="20"/>
      <c r="E269" s="20"/>
      <c r="F269" s="20"/>
      <c r="G269" s="20"/>
      <c r="H269" s="20"/>
      <c r="I269" s="20"/>
      <c r="J269" s="20"/>
      <c r="K269" s="20"/>
      <c r="L269" s="5"/>
      <c r="M269" s="5"/>
      <c r="N269" s="5"/>
      <c r="O269" s="5"/>
      <c r="P269" s="41"/>
      <c r="Q269" s="41"/>
      <c r="R269" s="41"/>
      <c r="S269" s="41"/>
    </row>
    <row r="270" spans="1:19" ht="18.75" thickTop="1" x14ac:dyDescent="0.25">
      <c r="A270" s="19"/>
      <c r="B270" s="19"/>
      <c r="C270" s="19"/>
      <c r="D270" s="18">
        <f>COUNTA(D237:D267)</f>
        <v>3</v>
      </c>
      <c r="E270" s="18">
        <f t="shared" ref="E270:H270" si="65">COUNTA(E237:E267)</f>
        <v>3</v>
      </c>
      <c r="F270" s="18"/>
      <c r="G270" s="18">
        <f t="shared" si="65"/>
        <v>2</v>
      </c>
      <c r="H270" s="18">
        <f t="shared" si="65"/>
        <v>4</v>
      </c>
      <c r="I270" s="18"/>
      <c r="J270" s="18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workbookViewId="0"/>
  </sheetViews>
  <sheetFormatPr defaultRowHeight="15" x14ac:dyDescent="0.25"/>
  <cols>
    <col min="1" max="1" width="27.140625" bestFit="1" customWidth="1"/>
    <col min="2" max="2" width="15" customWidth="1"/>
    <col min="3" max="5" width="15.42578125" customWidth="1"/>
    <col min="6" max="13" width="16.7109375" customWidth="1"/>
    <col min="14" max="15" width="21.85546875" customWidth="1"/>
    <col min="16" max="17" width="18.42578125" style="43" customWidth="1"/>
    <col min="18" max="19" width="18.28515625" style="43" customWidth="1"/>
  </cols>
  <sheetData>
    <row r="1" spans="1:19" ht="36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5" t="s">
        <v>22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10"/>
      <c r="D3" s="10" t="s">
        <v>44</v>
      </c>
      <c r="E3" s="10"/>
      <c r="F3" s="11">
        <v>30</v>
      </c>
      <c r="G3" s="12">
        <v>425</v>
      </c>
      <c r="H3" s="12"/>
      <c r="I3" s="12" t="s">
        <v>44</v>
      </c>
      <c r="J3" s="12">
        <v>33</v>
      </c>
      <c r="K3" s="12">
        <v>293</v>
      </c>
      <c r="L3" s="12"/>
      <c r="M3" s="12" t="s">
        <v>44</v>
      </c>
      <c r="N3" s="10">
        <f>SUM(F3+J3)</f>
        <v>63</v>
      </c>
      <c r="O3" s="10">
        <f>SUM(G3+K3)</f>
        <v>718</v>
      </c>
      <c r="P3" s="38">
        <f>SUM(G3/F3)</f>
        <v>14.166666666666666</v>
      </c>
      <c r="Q3" s="38">
        <f>SUM(K3/J3)</f>
        <v>8.8787878787878789</v>
      </c>
      <c r="R3" s="38">
        <f>SUM(O3/N3)</f>
        <v>11.396825396825397</v>
      </c>
      <c r="S3" s="38">
        <f>SUM((G3+K3)/(F3+J3))</f>
        <v>11.396825396825397</v>
      </c>
    </row>
    <row r="4" spans="1:19" ht="15.75" x14ac:dyDescent="0.25">
      <c r="A4" s="8"/>
      <c r="B4" s="8"/>
      <c r="C4" s="10"/>
      <c r="D4" s="13"/>
      <c r="E4" s="13"/>
      <c r="F4" s="14">
        <v>83</v>
      </c>
      <c r="G4" s="15">
        <v>501</v>
      </c>
      <c r="H4" s="15" t="s">
        <v>44</v>
      </c>
      <c r="I4" s="15"/>
      <c r="J4" s="15">
        <v>35</v>
      </c>
      <c r="K4" s="15">
        <v>301</v>
      </c>
      <c r="L4" s="15" t="s">
        <v>44</v>
      </c>
      <c r="M4" s="15"/>
      <c r="N4" s="10">
        <f t="shared" ref="N4:O64" si="0">SUM(F4+J4)</f>
        <v>118</v>
      </c>
      <c r="O4" s="10">
        <f t="shared" si="0"/>
        <v>802</v>
      </c>
      <c r="P4" s="38">
        <f t="shared" ref="P4:P64" si="1">SUM(G4/F4)</f>
        <v>6.0361445783132526</v>
      </c>
      <c r="Q4" s="38">
        <f>SUM(K4/J4)</f>
        <v>8.6</v>
      </c>
      <c r="R4" s="38">
        <f t="shared" ref="R4:R64" si="2">SUM(O4/N4)</f>
        <v>6.7966101694915251</v>
      </c>
      <c r="S4" s="38">
        <f>SUM((G3+G4+K3+K4)/(F3+F4+J3+J4))</f>
        <v>8.3977900552486187</v>
      </c>
    </row>
    <row r="5" spans="1:19" ht="15.75" x14ac:dyDescent="0.25">
      <c r="A5" s="8"/>
      <c r="B5" s="9">
        <f>SUM(B3+7)</f>
        <v>46293</v>
      </c>
      <c r="C5" s="10"/>
      <c r="D5" s="10" t="s">
        <v>44</v>
      </c>
      <c r="E5" s="10"/>
      <c r="F5" s="14">
        <v>33</v>
      </c>
      <c r="G5" s="15">
        <v>455</v>
      </c>
      <c r="H5" s="15"/>
      <c r="I5" s="15" t="s">
        <v>44</v>
      </c>
      <c r="J5" s="15">
        <v>24</v>
      </c>
      <c r="K5" s="15">
        <v>295</v>
      </c>
      <c r="L5" s="15"/>
      <c r="M5" s="15" t="s">
        <v>44</v>
      </c>
      <c r="N5" s="10">
        <f t="shared" si="0"/>
        <v>57</v>
      </c>
      <c r="O5" s="10">
        <f t="shared" si="0"/>
        <v>750</v>
      </c>
      <c r="P5" s="38">
        <f t="shared" si="1"/>
        <v>13.787878787878787</v>
      </c>
      <c r="Q5" s="38">
        <f t="shared" ref="Q5:Q64" si="3">SUM(K5/J5)</f>
        <v>12.291666666666666</v>
      </c>
      <c r="R5" s="38">
        <f t="shared" si="2"/>
        <v>13.157894736842104</v>
      </c>
      <c r="S5" s="38">
        <f>SUM((G3+G4+G5+K3+K4+K5)/(F3+F4+F5+J3+J4+J5))</f>
        <v>9.53781512605042</v>
      </c>
    </row>
    <row r="6" spans="1:19" ht="15.75" x14ac:dyDescent="0.25">
      <c r="A6" s="8"/>
      <c r="B6" s="8"/>
      <c r="C6" s="10"/>
      <c r="D6" s="13"/>
      <c r="E6" s="13"/>
      <c r="F6" s="14">
        <v>42</v>
      </c>
      <c r="G6" s="15">
        <v>469</v>
      </c>
      <c r="H6" s="15"/>
      <c r="I6" s="15" t="s">
        <v>44</v>
      </c>
      <c r="J6" s="15">
        <v>68</v>
      </c>
      <c r="K6" s="15">
        <v>301</v>
      </c>
      <c r="L6" s="15" t="s">
        <v>44</v>
      </c>
      <c r="M6" s="15"/>
      <c r="N6" s="10">
        <f t="shared" si="0"/>
        <v>110</v>
      </c>
      <c r="O6" s="10">
        <f t="shared" si="0"/>
        <v>770</v>
      </c>
      <c r="P6" s="38">
        <f t="shared" si="1"/>
        <v>11.166666666666666</v>
      </c>
      <c r="Q6" s="38">
        <f t="shared" si="3"/>
        <v>4.4264705882352944</v>
      </c>
      <c r="R6" s="38">
        <f t="shared" si="2"/>
        <v>7</v>
      </c>
      <c r="S6" s="38">
        <f>SUM((G3+G4+G5+G6+K3+K4+K5+K6)/(F3+F4+F5+F6+J3+J4+J5+J6))</f>
        <v>8.7356321839080469</v>
      </c>
    </row>
    <row r="7" spans="1:19" ht="15.75" x14ac:dyDescent="0.25">
      <c r="A7" s="8"/>
      <c r="B7" s="9">
        <f>SUM(B5+7)</f>
        <v>46300</v>
      </c>
      <c r="C7" s="10"/>
      <c r="D7" s="10"/>
      <c r="E7" s="10" t="s">
        <v>44</v>
      </c>
      <c r="F7" s="14">
        <v>30</v>
      </c>
      <c r="G7" s="15">
        <v>501</v>
      </c>
      <c r="H7" s="15" t="s">
        <v>44</v>
      </c>
      <c r="I7" s="15"/>
      <c r="J7" s="15">
        <v>33</v>
      </c>
      <c r="K7" s="15">
        <v>293</v>
      </c>
      <c r="L7" s="15"/>
      <c r="M7" s="15" t="s">
        <v>44</v>
      </c>
      <c r="N7" s="10">
        <f t="shared" si="0"/>
        <v>63</v>
      </c>
      <c r="O7" s="10">
        <f t="shared" si="0"/>
        <v>794</v>
      </c>
      <c r="P7" s="42">
        <f t="shared" si="1"/>
        <v>16.7</v>
      </c>
      <c r="Q7" s="42">
        <f t="shared" si="3"/>
        <v>8.8787878787878789</v>
      </c>
      <c r="R7" s="42">
        <f t="shared" si="2"/>
        <v>12.603174603174603</v>
      </c>
      <c r="S7" s="38">
        <f>SUM((G3+G4+G5+G6+G7+K3+K4+K5+K6+K7)/(F3+F4+F5+F6+F7+J3+J4+J5+J6+J7))</f>
        <v>9.3284671532846719</v>
      </c>
    </row>
    <row r="8" spans="1:19" ht="15.75" x14ac:dyDescent="0.25">
      <c r="A8" s="8"/>
      <c r="B8" s="8"/>
      <c r="C8" s="10"/>
      <c r="D8" s="13"/>
      <c r="E8" s="13"/>
      <c r="F8" s="14">
        <v>54</v>
      </c>
      <c r="G8" s="15">
        <v>493</v>
      </c>
      <c r="H8" s="15"/>
      <c r="I8" s="15" t="s">
        <v>44</v>
      </c>
      <c r="J8" s="15">
        <v>42</v>
      </c>
      <c r="K8" s="15">
        <v>299</v>
      </c>
      <c r="L8" s="15"/>
      <c r="M8" s="15" t="s">
        <v>44</v>
      </c>
      <c r="N8" s="10">
        <f t="shared" si="0"/>
        <v>96</v>
      </c>
      <c r="O8" s="10">
        <f t="shared" si="0"/>
        <v>792</v>
      </c>
      <c r="P8" s="42">
        <f t="shared" si="1"/>
        <v>9.1296296296296298</v>
      </c>
      <c r="Q8" s="42">
        <f t="shared" si="3"/>
        <v>7.1190476190476186</v>
      </c>
      <c r="R8" s="42">
        <f t="shared" si="2"/>
        <v>8.25</v>
      </c>
      <c r="S8" s="38">
        <f>SUM((G3+G4+G5+G6+G7+G8+K3+K4+K5+K6+K7+K8)/(F3+F4+F5+F6+F7+F8+J3+J4+J5+J6+J7+J8))</f>
        <v>9.1242603550295858</v>
      </c>
    </row>
    <row r="9" spans="1:19" ht="15.75" x14ac:dyDescent="0.25">
      <c r="A9" s="8"/>
      <c r="B9" s="9">
        <f t="shared" ref="B9" si="4">SUM(B7+7)</f>
        <v>46307</v>
      </c>
      <c r="C9" s="10"/>
      <c r="D9" s="10"/>
      <c r="E9" s="10" t="s">
        <v>44</v>
      </c>
      <c r="F9" s="14">
        <v>26</v>
      </c>
      <c r="G9" s="15">
        <v>501</v>
      </c>
      <c r="H9" s="15" t="s">
        <v>44</v>
      </c>
      <c r="I9" s="15"/>
      <c r="J9" s="15">
        <v>21</v>
      </c>
      <c r="K9" s="15">
        <v>284</v>
      </c>
      <c r="L9" s="15"/>
      <c r="M9" s="15" t="s">
        <v>44</v>
      </c>
      <c r="N9" s="10">
        <f t="shared" si="0"/>
        <v>47</v>
      </c>
      <c r="O9" s="10">
        <f t="shared" si="0"/>
        <v>785</v>
      </c>
      <c r="P9" s="42">
        <f t="shared" si="1"/>
        <v>19.26923076923077</v>
      </c>
      <c r="Q9" s="42">
        <f t="shared" si="3"/>
        <v>13.523809523809524</v>
      </c>
      <c r="R9" s="42">
        <f t="shared" si="2"/>
        <v>16.702127659574469</v>
      </c>
      <c r="S9" s="38">
        <f>SUM((G3+G4+G5+G6+G7+G8+G9+K3+K4+K5+K6+K7+K8+K9)/(F3+F4+F5+F6+F7+F8+F9+J3+J4+J5+J6+J7+J8+J9))</f>
        <v>9.7671480144404335</v>
      </c>
    </row>
    <row r="10" spans="1:19" ht="15.75" x14ac:dyDescent="0.25">
      <c r="A10" s="8"/>
      <c r="B10" s="8"/>
      <c r="C10" s="10"/>
      <c r="D10" s="13"/>
      <c r="E10" s="13"/>
      <c r="F10" s="14">
        <v>27</v>
      </c>
      <c r="G10" s="15">
        <v>452</v>
      </c>
      <c r="H10" s="15"/>
      <c r="I10" s="15" t="s">
        <v>44</v>
      </c>
      <c r="J10" s="15">
        <v>45</v>
      </c>
      <c r="K10" s="15">
        <v>297</v>
      </c>
      <c r="L10" s="15"/>
      <c r="M10" s="15" t="s">
        <v>44</v>
      </c>
      <c r="N10" s="10">
        <f t="shared" si="0"/>
        <v>72</v>
      </c>
      <c r="O10" s="10">
        <f t="shared" si="0"/>
        <v>749</v>
      </c>
      <c r="P10" s="42">
        <f t="shared" si="1"/>
        <v>16.74074074074074</v>
      </c>
      <c r="Q10" s="42">
        <f t="shared" si="3"/>
        <v>6.6</v>
      </c>
      <c r="R10" s="42">
        <f t="shared" si="2"/>
        <v>10.402777777777779</v>
      </c>
      <c r="S10" s="38">
        <f>SUM((G3+G4+G5+G6+G7+G8+G9+G10+K3+K4+K5+K6+K7+K8+K9+K10)/(F3+F4+F5+F6+F7+F8+F9+F10+J3+J4+J5+J6+J7+J8+J9+J10))</f>
        <v>9.8402555910543139</v>
      </c>
    </row>
    <row r="11" spans="1:19" ht="15.75" x14ac:dyDescent="0.25">
      <c r="A11" s="8"/>
      <c r="B11" s="9">
        <f t="shared" ref="B11" si="5">SUM(B9+7)</f>
        <v>46314</v>
      </c>
      <c r="C11" s="10"/>
      <c r="D11" s="10"/>
      <c r="E11" s="10" t="s">
        <v>44</v>
      </c>
      <c r="F11" s="14">
        <v>30</v>
      </c>
      <c r="G11" s="15">
        <v>475</v>
      </c>
      <c r="H11" s="15"/>
      <c r="I11" s="15" t="s">
        <v>44</v>
      </c>
      <c r="J11" s="15">
        <v>27</v>
      </c>
      <c r="K11" s="15">
        <v>299</v>
      </c>
      <c r="L11" s="15"/>
      <c r="M11" s="15" t="s">
        <v>44</v>
      </c>
      <c r="N11" s="10">
        <f t="shared" si="0"/>
        <v>57</v>
      </c>
      <c r="O11" s="10">
        <f t="shared" si="0"/>
        <v>774</v>
      </c>
      <c r="P11" s="42">
        <f t="shared" si="1"/>
        <v>15.833333333333334</v>
      </c>
      <c r="Q11" s="42">
        <f t="shared" si="3"/>
        <v>11.074074074074074</v>
      </c>
      <c r="R11" s="42">
        <f t="shared" si="2"/>
        <v>13.578947368421053</v>
      </c>
      <c r="S11" s="38">
        <f>SUM((G3+G4+G5+G6+G7+G8+G9+G10+G11+K3+K4+K5+K6+K7+K8+K9+K10+K11)/(F3+F4+F5+F6+F7+F8+F9+F10+F11+J3+J4+J5+J6+J7+J8+J9+J10+J11))</f>
        <v>10.152269399707174</v>
      </c>
    </row>
    <row r="12" spans="1:19" ht="15.75" x14ac:dyDescent="0.25">
      <c r="A12" s="8"/>
      <c r="B12" s="8"/>
      <c r="C12" s="10"/>
      <c r="D12" s="13"/>
      <c r="E12" s="13"/>
      <c r="F12" s="14">
        <v>35</v>
      </c>
      <c r="G12" s="15">
        <v>501</v>
      </c>
      <c r="H12" s="15" t="s">
        <v>44</v>
      </c>
      <c r="I12" s="15"/>
      <c r="J12" s="15">
        <v>26</v>
      </c>
      <c r="K12" s="15">
        <v>301</v>
      </c>
      <c r="L12" s="15" t="s">
        <v>44</v>
      </c>
      <c r="M12" s="15"/>
      <c r="N12" s="10">
        <f t="shared" si="0"/>
        <v>61</v>
      </c>
      <c r="O12" s="10">
        <f t="shared" si="0"/>
        <v>802</v>
      </c>
      <c r="P12" s="42">
        <f t="shared" si="1"/>
        <v>14.314285714285715</v>
      </c>
      <c r="Q12" s="42">
        <f t="shared" si="3"/>
        <v>11.576923076923077</v>
      </c>
      <c r="R12" s="42">
        <f t="shared" si="2"/>
        <v>13.147540983606557</v>
      </c>
      <c r="S12" s="38">
        <f>SUM((G3+G4+G5+G6+G7+G8+G9+G10+G11+G12+K3+K4+K5+K6+K7+K8+K9+K10+K11+K12)/(F3+F4+F5+F6+F7+F8+F9+F10+F11+F12+J3+J4+J5+J6+J7+J8+J9+J10+J11+J12))</f>
        <v>10.397849462365592</v>
      </c>
    </row>
    <row r="13" spans="1:19" ht="15.75" x14ac:dyDescent="0.25">
      <c r="A13" s="8"/>
      <c r="B13" s="9">
        <f t="shared" ref="B13" si="6">SUM(B11+7)</f>
        <v>46321</v>
      </c>
      <c r="C13" s="10"/>
      <c r="D13" s="10" t="s">
        <v>44</v>
      </c>
      <c r="E13" s="10"/>
      <c r="F13" s="14">
        <v>27</v>
      </c>
      <c r="G13" s="15">
        <v>266</v>
      </c>
      <c r="H13" s="15"/>
      <c r="I13" s="15" t="s">
        <v>44</v>
      </c>
      <c r="J13" s="15">
        <v>18</v>
      </c>
      <c r="K13" s="15">
        <v>102</v>
      </c>
      <c r="L13" s="15"/>
      <c r="M13" s="15" t="s">
        <v>44</v>
      </c>
      <c r="N13" s="10">
        <f t="shared" si="0"/>
        <v>45</v>
      </c>
      <c r="O13" s="10">
        <f t="shared" si="0"/>
        <v>368</v>
      </c>
      <c r="P13" s="42">
        <f t="shared" si="1"/>
        <v>9.8518518518518512</v>
      </c>
      <c r="Q13" s="42">
        <f t="shared" si="3"/>
        <v>5.666666666666667</v>
      </c>
      <c r="R13" s="42">
        <f t="shared" si="2"/>
        <v>8.1777777777777771</v>
      </c>
      <c r="S13" s="38">
        <f>SUM((G3+G4+G5+G6+G7+G8+G9+G10+G11+G12+G13+K3+K4+K5+K6+K7+K8+K9+K10+K11+K12+K13)/(F3+F4+F5+F6+F7+F8+F9+F10+F11+F12+F13+J3+J4+J5+J6+J7+J8+J9+J10+J11+J12+J13))</f>
        <v>10.271229404309253</v>
      </c>
    </row>
    <row r="14" spans="1:19" ht="15.75" x14ac:dyDescent="0.25">
      <c r="A14" s="8"/>
      <c r="B14" s="8"/>
      <c r="C14" s="10"/>
      <c r="D14" s="13"/>
      <c r="E14" s="13"/>
      <c r="F14" s="14">
        <v>31</v>
      </c>
      <c r="G14" s="15">
        <v>501</v>
      </c>
      <c r="H14" s="15" t="s">
        <v>44</v>
      </c>
      <c r="I14" s="15"/>
      <c r="J14" s="15">
        <v>41</v>
      </c>
      <c r="K14" s="15">
        <v>301</v>
      </c>
      <c r="L14" s="15" t="s">
        <v>44</v>
      </c>
      <c r="M14" s="15"/>
      <c r="N14" s="10">
        <f t="shared" si="0"/>
        <v>72</v>
      </c>
      <c r="O14" s="10">
        <f t="shared" si="0"/>
        <v>802</v>
      </c>
      <c r="P14" s="42">
        <f t="shared" si="1"/>
        <v>16.161290322580644</v>
      </c>
      <c r="Q14" s="42">
        <f t="shared" si="3"/>
        <v>7.3414634146341466</v>
      </c>
      <c r="R14" s="42">
        <f t="shared" si="2"/>
        <v>11.138888888888889</v>
      </c>
      <c r="S14" s="38">
        <f>SUM((G3+G4+G5+G6+G7+G8+G9+G10+G11+G12+G13+G14+K3+K4+K5+K6+K7+K8+K9+K10+K11+K12+K13+K14)/(F3+F4+F5+F6+F7+F8+F9+F10+F11+F12+F13+F14+J3+J4+J5+J6+J7+J8+J9+J10+J11+J12+J13+J14))</f>
        <v>10.343786295005808</v>
      </c>
    </row>
    <row r="15" spans="1:19" ht="15.75" x14ac:dyDescent="0.25">
      <c r="A15" s="8"/>
      <c r="B15" s="9">
        <f t="shared" ref="B15" si="7">SUM(B13+7)</f>
        <v>46328</v>
      </c>
      <c r="C15" s="10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10.343786295005808</v>
      </c>
    </row>
    <row r="16" spans="1:19" ht="15.75" x14ac:dyDescent="0.25">
      <c r="A16" s="8"/>
      <c r="B16" s="8"/>
      <c r="C16" s="10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10.343786295005808</v>
      </c>
    </row>
    <row r="17" spans="1:19" ht="15.75" x14ac:dyDescent="0.25">
      <c r="A17" s="8"/>
      <c r="B17" s="9">
        <f t="shared" ref="B17" si="8">SUM(B15+7)</f>
        <v>46335</v>
      </c>
      <c r="C17" s="10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10.343786295005808</v>
      </c>
    </row>
    <row r="18" spans="1:19" ht="15.75" x14ac:dyDescent="0.25">
      <c r="A18" s="8"/>
      <c r="B18" s="8"/>
      <c r="C18" s="10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10.343786295005808</v>
      </c>
    </row>
    <row r="19" spans="1:19" ht="15.75" x14ac:dyDescent="0.25">
      <c r="A19" s="8"/>
      <c r="B19" s="9">
        <f t="shared" ref="B19" si="9">SUM(B17+7)</f>
        <v>46342</v>
      </c>
      <c r="C19" s="10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10.343786295005808</v>
      </c>
    </row>
    <row r="20" spans="1:19" ht="15.75" x14ac:dyDescent="0.25">
      <c r="A20" s="8"/>
      <c r="B20" s="8"/>
      <c r="C20" s="10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10.343786295005808</v>
      </c>
    </row>
    <row r="21" spans="1:19" ht="15.75" x14ac:dyDescent="0.25">
      <c r="A21" s="8"/>
      <c r="B21" s="9">
        <f t="shared" ref="B21" si="10">SUM(B19+7)</f>
        <v>46349</v>
      </c>
      <c r="C21" s="10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10.343786295005808</v>
      </c>
    </row>
    <row r="22" spans="1:19" ht="15.75" x14ac:dyDescent="0.25">
      <c r="A22" s="8"/>
      <c r="B22" s="8"/>
      <c r="C22" s="10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10.343786295005808</v>
      </c>
    </row>
    <row r="23" spans="1:19" ht="15.75" x14ac:dyDescent="0.25">
      <c r="A23" s="8"/>
      <c r="B23" s="9">
        <f t="shared" ref="B23" si="11">SUM(B21+7)</f>
        <v>46356</v>
      </c>
      <c r="C23" s="10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10.343786295005808</v>
      </c>
    </row>
    <row r="24" spans="1:19" ht="15.75" x14ac:dyDescent="0.25">
      <c r="A24" s="8"/>
      <c r="B24" s="8"/>
      <c r="C24" s="10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10.343786295005808</v>
      </c>
    </row>
    <row r="25" spans="1:19" ht="15.75" x14ac:dyDescent="0.25">
      <c r="A25" s="8"/>
      <c r="B25" s="9">
        <f t="shared" ref="B25" si="12">SUM(B23+7)</f>
        <v>46363</v>
      </c>
      <c r="C25" s="10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10.343786295005808</v>
      </c>
    </row>
    <row r="26" spans="1:19" ht="15.75" x14ac:dyDescent="0.25">
      <c r="A26" s="8"/>
      <c r="B26" s="8"/>
      <c r="C26" s="10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10.343786295005808</v>
      </c>
    </row>
    <row r="27" spans="1:19" ht="15.75" x14ac:dyDescent="0.25">
      <c r="A27" s="8"/>
      <c r="B27" s="9">
        <f t="shared" ref="B27" si="13">SUM(B25+7)</f>
        <v>46370</v>
      </c>
      <c r="C27" s="10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10.343786295005808</v>
      </c>
    </row>
    <row r="28" spans="1:19" ht="15.75" x14ac:dyDescent="0.25">
      <c r="A28" s="8"/>
      <c r="B28" s="8"/>
      <c r="C28" s="10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10.343786295005808</v>
      </c>
    </row>
    <row r="29" spans="1:19" ht="15.75" x14ac:dyDescent="0.25">
      <c r="A29" s="8"/>
      <c r="B29" s="9">
        <f t="shared" ref="B29" si="14">SUM(B27+7)</f>
        <v>46377</v>
      </c>
      <c r="C29" s="10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10.343786295005808</v>
      </c>
    </row>
    <row r="30" spans="1:19" ht="15.75" x14ac:dyDescent="0.25">
      <c r="A30" s="8"/>
      <c r="B30" s="8"/>
      <c r="C30" s="10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10.343786295005808</v>
      </c>
    </row>
    <row r="31" spans="1:19" ht="15.75" x14ac:dyDescent="0.25">
      <c r="A31" s="8"/>
      <c r="B31" s="9">
        <f t="shared" ref="B31" si="15">SUM(B29+7)</f>
        <v>46384</v>
      </c>
      <c r="C31" s="10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10.343786295005808</v>
      </c>
    </row>
    <row r="32" spans="1:19" ht="15.75" x14ac:dyDescent="0.25">
      <c r="A32" s="8"/>
      <c r="B32" s="8"/>
      <c r="C32" s="10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10.343786295005808</v>
      </c>
    </row>
    <row r="33" spans="1:19" ht="15.75" x14ac:dyDescent="0.25">
      <c r="A33" s="8"/>
      <c r="B33" s="9">
        <f t="shared" ref="B33" si="16">SUM(B31+7)</f>
        <v>46391</v>
      </c>
      <c r="C33" s="10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10.343786295005808</v>
      </c>
    </row>
    <row r="34" spans="1:19" ht="15.75" x14ac:dyDescent="0.25">
      <c r="A34" s="8"/>
      <c r="B34" s="8"/>
      <c r="C34" s="10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10.343786295005808</v>
      </c>
    </row>
    <row r="35" spans="1:19" ht="15.75" x14ac:dyDescent="0.25">
      <c r="A35" s="8"/>
      <c r="B35" s="9">
        <f t="shared" ref="B35" si="17">SUM(B33+7)</f>
        <v>46398</v>
      </c>
      <c r="C35" s="10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10.343786295005808</v>
      </c>
    </row>
    <row r="36" spans="1:19" ht="15.75" x14ac:dyDescent="0.25">
      <c r="A36" s="8"/>
      <c r="B36" s="8"/>
      <c r="C36" s="10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10.343786295005808</v>
      </c>
    </row>
    <row r="37" spans="1:19" ht="15.75" x14ac:dyDescent="0.25">
      <c r="A37" s="8"/>
      <c r="B37" s="9">
        <f t="shared" ref="B37:B41" si="18">SUM(B35+7)</f>
        <v>46405</v>
      </c>
      <c r="C37" s="10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10.343786295005808</v>
      </c>
    </row>
    <row r="38" spans="1:19" ht="15.75" x14ac:dyDescent="0.25">
      <c r="A38" s="8"/>
      <c r="B38" s="8"/>
      <c r="C38" s="10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10.343786295005808</v>
      </c>
    </row>
    <row r="39" spans="1:19" ht="15.75" x14ac:dyDescent="0.25">
      <c r="A39" s="8"/>
      <c r="B39" s="9">
        <f t="shared" ref="B39" si="19">SUM(B37+7)</f>
        <v>46412</v>
      </c>
      <c r="C39" s="10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10.343786295005808</v>
      </c>
    </row>
    <row r="40" spans="1:19" ht="15.75" x14ac:dyDescent="0.25">
      <c r="A40" s="8"/>
      <c r="B40" s="8"/>
      <c r="C40" s="10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10.343786295005808</v>
      </c>
    </row>
    <row r="41" spans="1:19" ht="15.75" x14ac:dyDescent="0.25">
      <c r="A41" s="8"/>
      <c r="B41" s="9">
        <f t="shared" si="18"/>
        <v>46419</v>
      </c>
      <c r="C41" s="10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10.343786295005808</v>
      </c>
    </row>
    <row r="42" spans="1:19" ht="15.75" x14ac:dyDescent="0.25">
      <c r="A42" s="8"/>
      <c r="B42" s="8"/>
      <c r="C42" s="10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10.343786295005808</v>
      </c>
    </row>
    <row r="43" spans="1:19" ht="15.75" x14ac:dyDescent="0.25">
      <c r="A43" s="8"/>
      <c r="B43" s="9"/>
      <c r="C43" s="10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10.343786295005808</v>
      </c>
    </row>
    <row r="44" spans="1:19" ht="15.75" x14ac:dyDescent="0.25">
      <c r="A44" s="8"/>
      <c r="B44" s="8"/>
      <c r="C44" s="10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10.343786295005808</v>
      </c>
    </row>
    <row r="45" spans="1:19" ht="15.75" x14ac:dyDescent="0.25">
      <c r="A45" s="8"/>
      <c r="B45" s="9"/>
      <c r="C45" s="10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10.343786295005808</v>
      </c>
    </row>
    <row r="46" spans="1:19" ht="15.75" x14ac:dyDescent="0.25">
      <c r="A46" s="8"/>
      <c r="B46" s="8"/>
      <c r="C46" s="10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10.343786295005808</v>
      </c>
    </row>
    <row r="47" spans="1:19" ht="15.75" x14ac:dyDescent="0.25">
      <c r="A47" s="8"/>
      <c r="B47" s="9"/>
      <c r="C47" s="10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10.343786295005808</v>
      </c>
    </row>
    <row r="48" spans="1:19" ht="15.75" x14ac:dyDescent="0.25">
      <c r="A48" s="8"/>
      <c r="B48" s="8"/>
      <c r="C48" s="10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10.343786295005808</v>
      </c>
    </row>
    <row r="49" spans="1:19" ht="15.75" x14ac:dyDescent="0.25">
      <c r="A49" s="8"/>
      <c r="B49" s="9"/>
      <c r="C49" s="10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10.343786295005808</v>
      </c>
    </row>
    <row r="50" spans="1:19" ht="15.75" x14ac:dyDescent="0.25">
      <c r="A50" s="8"/>
      <c r="B50" s="8"/>
      <c r="C50" s="10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10.343786295005808</v>
      </c>
    </row>
    <row r="51" spans="1:19" ht="15.75" x14ac:dyDescent="0.25">
      <c r="A51" s="8"/>
      <c r="B51" s="9"/>
      <c r="C51" s="10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10.343786295005808</v>
      </c>
    </row>
    <row r="52" spans="1:19" ht="15.75" x14ac:dyDescent="0.25">
      <c r="A52" s="8"/>
      <c r="B52" s="8"/>
      <c r="C52" s="10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10.343786295005808</v>
      </c>
    </row>
    <row r="53" spans="1:19" ht="15.75" x14ac:dyDescent="0.25">
      <c r="A53" s="8"/>
      <c r="B53" s="8"/>
      <c r="C53" s="10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10.343786295005808</v>
      </c>
    </row>
    <row r="54" spans="1:19" ht="15.75" x14ac:dyDescent="0.25">
      <c r="A54" s="8"/>
      <c r="B54" s="8"/>
      <c r="C54" s="10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10.343786295005808</v>
      </c>
    </row>
    <row r="55" spans="1:19" ht="15.75" x14ac:dyDescent="0.25">
      <c r="A55" s="8"/>
      <c r="B55" s="8"/>
      <c r="C55" s="10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10.343786295005808</v>
      </c>
    </row>
    <row r="56" spans="1:19" ht="15.75" x14ac:dyDescent="0.25">
      <c r="A56" s="8"/>
      <c r="B56" s="8"/>
      <c r="C56" s="10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10.343786295005808</v>
      </c>
    </row>
    <row r="57" spans="1:19" ht="15.75" x14ac:dyDescent="0.25">
      <c r="A57" s="8"/>
      <c r="B57" s="8"/>
      <c r="C57" s="10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10.343786295005808</v>
      </c>
    </row>
    <row r="58" spans="1:19" ht="15.75" x14ac:dyDescent="0.25">
      <c r="A58" s="8"/>
      <c r="B58" s="8"/>
      <c r="C58" s="10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10.343786295005808</v>
      </c>
    </row>
    <row r="59" spans="1:19" ht="15.75" x14ac:dyDescent="0.25">
      <c r="A59" s="8"/>
      <c r="B59" s="8"/>
      <c r="C59" s="10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10.343786295005808</v>
      </c>
    </row>
    <row r="60" spans="1:19" ht="15.75" x14ac:dyDescent="0.25">
      <c r="A60" s="8"/>
      <c r="B60" s="8"/>
      <c r="C60" s="10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10.343786295005808</v>
      </c>
    </row>
    <row r="61" spans="1:19" ht="15.75" x14ac:dyDescent="0.25">
      <c r="A61" s="8"/>
      <c r="B61" s="8"/>
      <c r="C61" s="10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10.343786295005808</v>
      </c>
    </row>
    <row r="62" spans="1:19" ht="15.75" x14ac:dyDescent="0.25">
      <c r="A62" s="8"/>
      <c r="B62" s="8"/>
      <c r="C62" s="10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10.343786295005808</v>
      </c>
    </row>
    <row r="63" spans="1:19" ht="15.75" x14ac:dyDescent="0.25">
      <c r="A63" s="8"/>
      <c r="B63" s="8"/>
      <c r="C63" s="10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10.343786295005808</v>
      </c>
    </row>
    <row r="64" spans="1:19" ht="15.75" x14ac:dyDescent="0.25">
      <c r="A64" s="8"/>
      <c r="B64" s="8"/>
      <c r="C64" s="10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10.343786295005808</v>
      </c>
    </row>
    <row r="65" spans="1:19" ht="16.5" thickBot="1" x14ac:dyDescent="0.3">
      <c r="A65" s="8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10.343786295005808</v>
      </c>
      <c r="D66" s="18">
        <f>COUNTA(D3:D65)</f>
        <v>3</v>
      </c>
      <c r="E66" s="18">
        <f t="shared" ref="E66:M66" si="20">COUNTA(E3:E65)</f>
        <v>3</v>
      </c>
      <c r="F66" s="18"/>
      <c r="G66" s="18"/>
      <c r="H66" s="18">
        <f t="shared" si="20"/>
        <v>5</v>
      </c>
      <c r="I66" s="18">
        <f t="shared" si="20"/>
        <v>7</v>
      </c>
      <c r="J66" s="18"/>
      <c r="K66" s="18"/>
      <c r="L66" s="18">
        <f t="shared" si="20"/>
        <v>4</v>
      </c>
      <c r="M66" s="18">
        <f t="shared" si="20"/>
        <v>8</v>
      </c>
      <c r="N66" s="18">
        <f>SUM(N3:N65)</f>
        <v>861</v>
      </c>
      <c r="O66" s="18">
        <f>SUM(O3:O65)</f>
        <v>8906</v>
      </c>
      <c r="P66" s="39"/>
      <c r="Q66" s="39"/>
      <c r="R66" s="40"/>
      <c r="S66" s="40"/>
    </row>
    <row r="67" spans="1:19" ht="18" x14ac:dyDescent="0.25">
      <c r="A67" s="5"/>
      <c r="B67" s="2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64" t="s">
        <v>46</v>
      </c>
      <c r="B68" s="6"/>
      <c r="C68" s="6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10"/>
      <c r="D69" s="10"/>
      <c r="E69" s="10" t="s">
        <v>44</v>
      </c>
      <c r="F69" s="11">
        <v>66</v>
      </c>
      <c r="G69" s="12">
        <v>501</v>
      </c>
      <c r="H69" s="12" t="s">
        <v>44</v>
      </c>
      <c r="I69" s="12"/>
      <c r="J69" s="12">
        <v>37</v>
      </c>
      <c r="K69" s="12">
        <v>301</v>
      </c>
      <c r="L69" s="12" t="s">
        <v>44</v>
      </c>
      <c r="M69" s="12"/>
      <c r="N69" s="10">
        <f>SUM(F69+J69)</f>
        <v>103</v>
      </c>
      <c r="O69" s="10">
        <f>SUM(G69+K69)</f>
        <v>802</v>
      </c>
      <c r="P69" s="38">
        <f>SUM(G69/F69)</f>
        <v>7.5909090909090908</v>
      </c>
      <c r="Q69" s="38">
        <f>SUM(K69/J69)</f>
        <v>8.1351351351351351</v>
      </c>
      <c r="R69" s="38">
        <f>SUM(O69/N69)</f>
        <v>7.7864077669902914</v>
      </c>
      <c r="S69" s="38">
        <f>SUM((G69+K69)/(F69+J69))</f>
        <v>7.7864077669902914</v>
      </c>
    </row>
    <row r="70" spans="1:19" ht="15.75" x14ac:dyDescent="0.25">
      <c r="A70" s="8"/>
      <c r="B70" s="8"/>
      <c r="C70" s="10"/>
      <c r="D70" s="13"/>
      <c r="E70" s="13"/>
      <c r="F70" s="14">
        <v>39</v>
      </c>
      <c r="G70" s="15">
        <v>501</v>
      </c>
      <c r="H70" s="15" t="s">
        <v>44</v>
      </c>
      <c r="I70" s="15"/>
      <c r="J70" s="15">
        <v>33</v>
      </c>
      <c r="K70" s="15">
        <v>286</v>
      </c>
      <c r="L70" s="15"/>
      <c r="M70" s="15" t="s">
        <v>44</v>
      </c>
      <c r="N70" s="10">
        <f t="shared" ref="N70:O130" si="21">SUM(F70+J70)</f>
        <v>72</v>
      </c>
      <c r="O70" s="10">
        <f t="shared" si="21"/>
        <v>787</v>
      </c>
      <c r="P70" s="38">
        <f t="shared" ref="P70:P130" si="22">SUM(G70/F70)</f>
        <v>12.846153846153847</v>
      </c>
      <c r="Q70" s="38">
        <f>SUM(K70/J70)</f>
        <v>8.6666666666666661</v>
      </c>
      <c r="R70" s="38">
        <f t="shared" ref="R70:R130" si="23">SUM(O70/N70)</f>
        <v>10.930555555555555</v>
      </c>
      <c r="S70" s="38">
        <f>SUM((G69+G70+K69+K70)/(F69+F70+J69+J70))</f>
        <v>9.08</v>
      </c>
    </row>
    <row r="71" spans="1:19" ht="15.75" x14ac:dyDescent="0.25">
      <c r="A71" s="8"/>
      <c r="B71" s="9">
        <f>SUM(B69+7)</f>
        <v>46293</v>
      </c>
      <c r="C71" s="10"/>
      <c r="D71" s="10"/>
      <c r="E71" s="10" t="s">
        <v>44</v>
      </c>
      <c r="F71" s="14">
        <v>39</v>
      </c>
      <c r="G71" s="15">
        <v>497</v>
      </c>
      <c r="H71" s="15"/>
      <c r="I71" s="15" t="s">
        <v>44</v>
      </c>
      <c r="J71" s="15">
        <v>28</v>
      </c>
      <c r="K71" s="15">
        <v>301</v>
      </c>
      <c r="L71" s="15" t="s">
        <v>44</v>
      </c>
      <c r="M71" s="15"/>
      <c r="N71" s="10">
        <f t="shared" si="21"/>
        <v>67</v>
      </c>
      <c r="O71" s="10">
        <f t="shared" si="21"/>
        <v>798</v>
      </c>
      <c r="P71" s="38">
        <f t="shared" si="22"/>
        <v>12.743589743589743</v>
      </c>
      <c r="Q71" s="38">
        <f t="shared" ref="Q71:Q130" si="24">SUM(K71/J71)</f>
        <v>10.75</v>
      </c>
      <c r="R71" s="38">
        <f t="shared" si="23"/>
        <v>11.91044776119403</v>
      </c>
      <c r="S71" s="38">
        <f>SUM((G69+G70+G71+K69+K70+K71)/(F69+F70+F71+J69+J70+J71))</f>
        <v>9.8636363636363633</v>
      </c>
    </row>
    <row r="72" spans="1:19" ht="15.75" x14ac:dyDescent="0.25">
      <c r="A72" s="8"/>
      <c r="B72" s="8"/>
      <c r="C72" s="10"/>
      <c r="D72" s="13"/>
      <c r="E72" s="13"/>
      <c r="F72" s="14">
        <v>35</v>
      </c>
      <c r="G72" s="15">
        <v>501</v>
      </c>
      <c r="H72" s="15" t="s">
        <v>44</v>
      </c>
      <c r="I72" s="15"/>
      <c r="J72" s="15">
        <v>21</v>
      </c>
      <c r="K72" s="15">
        <v>256</v>
      </c>
      <c r="L72" s="15"/>
      <c r="M72" s="15" t="s">
        <v>44</v>
      </c>
      <c r="N72" s="10">
        <f t="shared" si="21"/>
        <v>56</v>
      </c>
      <c r="O72" s="10">
        <f t="shared" si="21"/>
        <v>757</v>
      </c>
      <c r="P72" s="38">
        <f t="shared" si="22"/>
        <v>14.314285714285715</v>
      </c>
      <c r="Q72" s="38">
        <f t="shared" si="24"/>
        <v>12.19047619047619</v>
      </c>
      <c r="R72" s="38">
        <f t="shared" si="23"/>
        <v>13.517857142857142</v>
      </c>
      <c r="S72" s="38">
        <f>SUM((G69+G70+G71+G72+K69+K70+K71+K72)/(F69+F70+F71+F72+J69+J70+J71+J72))</f>
        <v>10.550335570469798</v>
      </c>
    </row>
    <row r="73" spans="1:19" ht="15.75" x14ac:dyDescent="0.25">
      <c r="A73" s="8"/>
      <c r="B73" s="9">
        <f>SUM(B71+7)</f>
        <v>46300</v>
      </c>
      <c r="C73" s="10"/>
      <c r="D73" s="10"/>
      <c r="E73" s="10"/>
      <c r="F73" s="14"/>
      <c r="G73" s="15"/>
      <c r="H73" s="15"/>
      <c r="I73" s="15"/>
      <c r="J73" s="15"/>
      <c r="K73" s="15"/>
      <c r="L73" s="15"/>
      <c r="M73" s="15"/>
      <c r="N73" s="10">
        <f t="shared" si="21"/>
        <v>0</v>
      </c>
      <c r="O73" s="10">
        <f t="shared" si="21"/>
        <v>0</v>
      </c>
      <c r="P73" s="42" t="e">
        <f t="shared" si="22"/>
        <v>#DIV/0!</v>
      </c>
      <c r="Q73" s="42" t="e">
        <f t="shared" si="24"/>
        <v>#DIV/0!</v>
      </c>
      <c r="R73" s="42" t="e">
        <f t="shared" si="23"/>
        <v>#DIV/0!</v>
      </c>
      <c r="S73" s="38">
        <f>SUM((G69+G70+G71+G72+G73+K69+K70+K71+K72+K73)/(F69+F70+F71+F72+F73+J69+J70+J71+J72+J73))</f>
        <v>10.550335570469798</v>
      </c>
    </row>
    <row r="74" spans="1:19" ht="15.75" x14ac:dyDescent="0.25">
      <c r="A74" s="8"/>
      <c r="B74" s="8"/>
      <c r="C74" s="10"/>
      <c r="D74" s="13"/>
      <c r="E74" s="13"/>
      <c r="F74" s="14"/>
      <c r="G74" s="15"/>
      <c r="H74" s="15"/>
      <c r="I74" s="15"/>
      <c r="J74" s="15"/>
      <c r="K74" s="15"/>
      <c r="L74" s="15"/>
      <c r="M74" s="15"/>
      <c r="N74" s="10">
        <f t="shared" si="21"/>
        <v>0</v>
      </c>
      <c r="O74" s="10">
        <f t="shared" si="21"/>
        <v>0</v>
      </c>
      <c r="P74" s="42" t="e">
        <f t="shared" si="22"/>
        <v>#DIV/0!</v>
      </c>
      <c r="Q74" s="42" t="e">
        <f t="shared" si="24"/>
        <v>#DIV/0!</v>
      </c>
      <c r="R74" s="42" t="e">
        <f t="shared" si="23"/>
        <v>#DIV/0!</v>
      </c>
      <c r="S74" s="38">
        <f>SUM((G69+G70+G71+G72+G73+G74+K69+K70+K71+K72+K73+K74)/(F69+F70+F71+F72+F73+F74+J69+J70+J71+J72+J73+J74))</f>
        <v>10.550335570469798</v>
      </c>
    </row>
    <row r="75" spans="1:19" ht="15.75" x14ac:dyDescent="0.25">
      <c r="A75" s="8"/>
      <c r="B75" s="9">
        <f t="shared" ref="B75" si="25">SUM(B73+7)</f>
        <v>46307</v>
      </c>
      <c r="C75" s="10"/>
      <c r="D75" s="10"/>
      <c r="E75" s="10" t="s">
        <v>44</v>
      </c>
      <c r="F75" s="14">
        <v>24</v>
      </c>
      <c r="G75" s="15">
        <v>406</v>
      </c>
      <c r="H75" s="15"/>
      <c r="I75" s="15" t="s">
        <v>44</v>
      </c>
      <c r="J75" s="15">
        <v>27</v>
      </c>
      <c r="K75" s="15">
        <v>229</v>
      </c>
      <c r="L75" s="15"/>
      <c r="M75" s="15" t="s">
        <v>44</v>
      </c>
      <c r="N75" s="10">
        <f t="shared" si="21"/>
        <v>51</v>
      </c>
      <c r="O75" s="10">
        <f t="shared" si="21"/>
        <v>635</v>
      </c>
      <c r="P75" s="42">
        <f t="shared" si="22"/>
        <v>16.916666666666668</v>
      </c>
      <c r="Q75" s="42">
        <f t="shared" si="24"/>
        <v>8.481481481481481</v>
      </c>
      <c r="R75" s="42">
        <f t="shared" si="23"/>
        <v>12.450980392156863</v>
      </c>
      <c r="S75" s="38">
        <f>SUM((G69+G70+G71+G72+G73+G74+G75+K69+K70+K71+K72+K73+K74+K75)/(F69+F70+F71+F72+F73+F74+F75+J69+J70+J71+J72+J73+J74+J75))</f>
        <v>10.82808022922636</v>
      </c>
    </row>
    <row r="76" spans="1:19" ht="15.75" x14ac:dyDescent="0.25">
      <c r="A76" s="8"/>
      <c r="B76" s="8"/>
      <c r="C76" s="10"/>
      <c r="D76" s="13"/>
      <c r="E76" s="13"/>
      <c r="F76" s="14">
        <v>30</v>
      </c>
      <c r="G76" s="15">
        <v>447</v>
      </c>
      <c r="H76" s="15"/>
      <c r="I76" s="15" t="s">
        <v>44</v>
      </c>
      <c r="J76" s="15">
        <v>33</v>
      </c>
      <c r="K76" s="15">
        <v>285</v>
      </c>
      <c r="L76" s="15"/>
      <c r="M76" s="15" t="s">
        <v>44</v>
      </c>
      <c r="N76" s="10">
        <f t="shared" si="21"/>
        <v>63</v>
      </c>
      <c r="O76" s="10">
        <f t="shared" si="21"/>
        <v>732</v>
      </c>
      <c r="P76" s="42">
        <f t="shared" si="22"/>
        <v>14.9</v>
      </c>
      <c r="Q76" s="42">
        <f t="shared" si="24"/>
        <v>8.6363636363636367</v>
      </c>
      <c r="R76" s="42">
        <f t="shared" si="23"/>
        <v>11.619047619047619</v>
      </c>
      <c r="S76" s="38">
        <f>SUM((G69+G70+G71+G72+G73+G74+G75+G76+K69+K70+K71+K72+K73+K74+K75+K76)/(F69+F70+F71+F72+F73+F74+F75+F76+J69+J70+J71+J72+J73+J74+J75+J76))</f>
        <v>10.949029126213592</v>
      </c>
    </row>
    <row r="77" spans="1:19" ht="15.75" x14ac:dyDescent="0.25">
      <c r="A77" s="8"/>
      <c r="B77" s="9">
        <f t="shared" ref="B77" si="26">SUM(B75+7)</f>
        <v>46314</v>
      </c>
      <c r="C77" s="10"/>
      <c r="D77" s="10" t="s">
        <v>44</v>
      </c>
      <c r="E77" s="10"/>
      <c r="F77" s="14">
        <v>40</v>
      </c>
      <c r="G77" s="15">
        <v>501</v>
      </c>
      <c r="H77" s="15" t="s">
        <v>44</v>
      </c>
      <c r="I77" s="15"/>
      <c r="J77" s="15">
        <v>24</v>
      </c>
      <c r="K77" s="15">
        <v>164</v>
      </c>
      <c r="L77" s="15"/>
      <c r="M77" s="15" t="s">
        <v>44</v>
      </c>
      <c r="N77" s="10">
        <f t="shared" si="21"/>
        <v>64</v>
      </c>
      <c r="O77" s="10">
        <f t="shared" si="21"/>
        <v>665</v>
      </c>
      <c r="P77" s="42">
        <f t="shared" si="22"/>
        <v>12.525</v>
      </c>
      <c r="Q77" s="42">
        <f t="shared" si="24"/>
        <v>6.833333333333333</v>
      </c>
      <c r="R77" s="42">
        <f t="shared" si="23"/>
        <v>10.390625</v>
      </c>
      <c r="S77" s="38">
        <f>SUM((G69+G70+G71+G72+G73+G74+G75+G76+G77+K69+K70+K71+K72+K73+K74+K75+K76+K77)/(F69+F70+F71+F72+F73+F74+F75+F76+F77+J69+J70+J71+J72+J73+J74+J75+J76+J77))</f>
        <v>10.873949579831933</v>
      </c>
    </row>
    <row r="78" spans="1:19" ht="15.75" x14ac:dyDescent="0.25">
      <c r="A78" s="8"/>
      <c r="B78" s="8"/>
      <c r="C78" s="10"/>
      <c r="D78" s="13"/>
      <c r="E78" s="13"/>
      <c r="F78" s="14">
        <v>36</v>
      </c>
      <c r="G78" s="15">
        <v>471</v>
      </c>
      <c r="H78" s="15"/>
      <c r="I78" s="15" t="s">
        <v>44</v>
      </c>
      <c r="J78" s="15">
        <v>47</v>
      </c>
      <c r="K78" s="15">
        <v>301</v>
      </c>
      <c r="L78" s="15" t="s">
        <v>44</v>
      </c>
      <c r="M78" s="15"/>
      <c r="N78" s="10">
        <f t="shared" si="21"/>
        <v>83</v>
      </c>
      <c r="O78" s="10">
        <f t="shared" si="21"/>
        <v>772</v>
      </c>
      <c r="P78" s="42">
        <f t="shared" si="22"/>
        <v>13.083333333333334</v>
      </c>
      <c r="Q78" s="42">
        <f t="shared" si="24"/>
        <v>6.4042553191489358</v>
      </c>
      <c r="R78" s="42">
        <f t="shared" si="23"/>
        <v>9.3012048192771086</v>
      </c>
      <c r="S78" s="38">
        <f>SUM((G69+G70+G71+G72+G73+G74+G75+G76+G77+G78+K69+K70+K71+K72+K73+K74+K75+K76+K77+K78)/(F69+F70+F71+F72+F73+F74+F75+F76+F77+F78+J69+J70+J71+J72+J73+J74+J75+J76+J77+J78))</f>
        <v>10.640429338103758</v>
      </c>
    </row>
    <row r="79" spans="1:19" ht="15.75" x14ac:dyDescent="0.25">
      <c r="A79" s="8"/>
      <c r="B79" s="9">
        <f t="shared" ref="B79" si="27">SUM(B77+7)</f>
        <v>46321</v>
      </c>
      <c r="C79" s="10"/>
      <c r="D79" s="10"/>
      <c r="E79" s="10" t="s">
        <v>44</v>
      </c>
      <c r="F79" s="14">
        <v>57</v>
      </c>
      <c r="G79" s="15">
        <v>485</v>
      </c>
      <c r="H79" s="15"/>
      <c r="I79" s="15" t="s">
        <v>44</v>
      </c>
      <c r="J79" s="15">
        <v>33</v>
      </c>
      <c r="K79" s="15">
        <v>269</v>
      </c>
      <c r="L79" s="15"/>
      <c r="M79" s="15" t="s">
        <v>44</v>
      </c>
      <c r="N79" s="10">
        <f t="shared" si="21"/>
        <v>90</v>
      </c>
      <c r="O79" s="10">
        <f t="shared" si="21"/>
        <v>754</v>
      </c>
      <c r="P79" s="42">
        <f t="shared" si="22"/>
        <v>8.5087719298245617</v>
      </c>
      <c r="Q79" s="42">
        <f t="shared" si="24"/>
        <v>8.1515151515151523</v>
      </c>
      <c r="R79" s="42">
        <f t="shared" si="23"/>
        <v>8.3777777777777782</v>
      </c>
      <c r="S79" s="38">
        <f>SUM((G69+G70+G71+G72+G73+G74+G75+G76+G77+G78+G79+K69+K70+K71+K72+K73+K74+K75+K76+K77+K78+K79)/(F69+F70+F71+F72+F73+F74+F75+F76+F77+F78+F79+J69+J70+J71+J72+J73+J74+J75+J76+J77+J78+J79))</f>
        <v>10.326656394453005</v>
      </c>
    </row>
    <row r="80" spans="1:19" ht="15.75" x14ac:dyDescent="0.25">
      <c r="A80" s="8"/>
      <c r="B80" s="8"/>
      <c r="C80" s="10"/>
      <c r="D80" s="13"/>
      <c r="E80" s="13"/>
      <c r="F80" s="14">
        <v>44</v>
      </c>
      <c r="G80" s="15">
        <v>501</v>
      </c>
      <c r="H80" s="15" t="s">
        <v>44</v>
      </c>
      <c r="I80" s="15"/>
      <c r="J80" s="15">
        <v>33</v>
      </c>
      <c r="K80" s="15">
        <v>301</v>
      </c>
      <c r="L80" s="15" t="s">
        <v>44</v>
      </c>
      <c r="M80" s="15"/>
      <c r="N80" s="10">
        <f t="shared" si="21"/>
        <v>77</v>
      </c>
      <c r="O80" s="10">
        <f t="shared" si="21"/>
        <v>802</v>
      </c>
      <c r="P80" s="42">
        <f t="shared" si="22"/>
        <v>11.386363636363637</v>
      </c>
      <c r="Q80" s="42">
        <f t="shared" si="24"/>
        <v>9.1212121212121211</v>
      </c>
      <c r="R80" s="42">
        <f t="shared" si="23"/>
        <v>10.415584415584416</v>
      </c>
      <c r="S80" s="38">
        <f>SUM((G69+G70+G71+G72+G73+G74+G75+G76+G77+G78+G79+G80+K69+K70+K71+K72+K73+K74+K75+K76+K77+K78+K79+K80)/(F69+F70+F71+F72+F73+F74+F75+F76+F77+F78+F79+F80+J69+J70+J71+J72+J73+J74+J75+J76+J77+J78+J79+J80))</f>
        <v>10.336088154269973</v>
      </c>
    </row>
    <row r="81" spans="1:19" ht="15.75" x14ac:dyDescent="0.25">
      <c r="A81" s="8"/>
      <c r="B81" s="9">
        <f t="shared" ref="B81" si="28">SUM(B79+7)</f>
        <v>46328</v>
      </c>
      <c r="C81" s="10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10.336088154269973</v>
      </c>
    </row>
    <row r="82" spans="1:19" ht="15.75" x14ac:dyDescent="0.25">
      <c r="A82" s="8"/>
      <c r="B82" s="8"/>
      <c r="C82" s="10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10.336088154269973</v>
      </c>
    </row>
    <row r="83" spans="1:19" ht="15.75" x14ac:dyDescent="0.25">
      <c r="A83" s="8"/>
      <c r="B83" s="9">
        <f t="shared" ref="B83" si="29">SUM(B81+7)</f>
        <v>46335</v>
      </c>
      <c r="C83" s="10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10.336088154269973</v>
      </c>
    </row>
    <row r="84" spans="1:19" ht="15.75" x14ac:dyDescent="0.25">
      <c r="A84" s="8"/>
      <c r="B84" s="8"/>
      <c r="C84" s="10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10.336088154269973</v>
      </c>
    </row>
    <row r="85" spans="1:19" ht="15.75" x14ac:dyDescent="0.25">
      <c r="A85" s="8"/>
      <c r="B85" s="9">
        <f t="shared" ref="B85" si="30">SUM(B83+7)</f>
        <v>46342</v>
      </c>
      <c r="C85" s="10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10.336088154269973</v>
      </c>
    </row>
    <row r="86" spans="1:19" ht="15.75" x14ac:dyDescent="0.25">
      <c r="A86" s="8"/>
      <c r="B86" s="8"/>
      <c r="C86" s="10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10.336088154269973</v>
      </c>
    </row>
    <row r="87" spans="1:19" ht="15.75" x14ac:dyDescent="0.25">
      <c r="A87" s="8"/>
      <c r="B87" s="9">
        <f t="shared" ref="B87" si="31">SUM(B85+7)</f>
        <v>46349</v>
      </c>
      <c r="C87" s="10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10.336088154269973</v>
      </c>
    </row>
    <row r="88" spans="1:19" ht="15.75" x14ac:dyDescent="0.25">
      <c r="A88" s="8"/>
      <c r="B88" s="8"/>
      <c r="C88" s="10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10.336088154269973</v>
      </c>
    </row>
    <row r="89" spans="1:19" ht="15.75" x14ac:dyDescent="0.25">
      <c r="A89" s="8"/>
      <c r="B89" s="9">
        <f t="shared" ref="B89" si="32">SUM(B87+7)</f>
        <v>46356</v>
      </c>
      <c r="C89" s="10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10.336088154269973</v>
      </c>
    </row>
    <row r="90" spans="1:19" ht="15.75" x14ac:dyDescent="0.25">
      <c r="A90" s="8"/>
      <c r="B90" s="8"/>
      <c r="C90" s="10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10.336088154269973</v>
      </c>
    </row>
    <row r="91" spans="1:19" ht="15.75" x14ac:dyDescent="0.25">
      <c r="A91" s="8"/>
      <c r="B91" s="9">
        <f t="shared" ref="B91" si="33">SUM(B89+7)</f>
        <v>46363</v>
      </c>
      <c r="C91" s="10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10.336088154269973</v>
      </c>
    </row>
    <row r="92" spans="1:19" ht="15.75" x14ac:dyDescent="0.25">
      <c r="A92" s="8"/>
      <c r="B92" s="8"/>
      <c r="C92" s="10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10.336088154269973</v>
      </c>
    </row>
    <row r="93" spans="1:19" ht="15.75" x14ac:dyDescent="0.25">
      <c r="A93" s="8"/>
      <c r="B93" s="9">
        <f t="shared" ref="B93" si="34">SUM(B91+7)</f>
        <v>46370</v>
      </c>
      <c r="C93" s="10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10.336088154269973</v>
      </c>
    </row>
    <row r="94" spans="1:19" ht="15.75" x14ac:dyDescent="0.25">
      <c r="A94" s="8"/>
      <c r="B94" s="8"/>
      <c r="C94" s="10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10.336088154269973</v>
      </c>
    </row>
    <row r="95" spans="1:19" ht="15.75" x14ac:dyDescent="0.25">
      <c r="A95" s="8"/>
      <c r="B95" s="9">
        <f t="shared" ref="B95" si="35">SUM(B93+7)</f>
        <v>46377</v>
      </c>
      <c r="C95" s="10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10.336088154269973</v>
      </c>
    </row>
    <row r="96" spans="1:19" ht="15.75" x14ac:dyDescent="0.25">
      <c r="A96" s="8"/>
      <c r="B96" s="8"/>
      <c r="C96" s="10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10.336088154269973</v>
      </c>
    </row>
    <row r="97" spans="1:19" ht="15.75" x14ac:dyDescent="0.25">
      <c r="A97" s="8"/>
      <c r="B97" s="9">
        <f t="shared" ref="B97" si="36">SUM(B95+7)</f>
        <v>46384</v>
      </c>
      <c r="C97" s="10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10.336088154269973</v>
      </c>
    </row>
    <row r="98" spans="1:19" ht="15.75" x14ac:dyDescent="0.25">
      <c r="A98" s="8"/>
      <c r="B98" s="8"/>
      <c r="C98" s="10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10.336088154269973</v>
      </c>
    </row>
    <row r="99" spans="1:19" ht="15.75" x14ac:dyDescent="0.25">
      <c r="A99" s="8"/>
      <c r="B99" s="9">
        <f t="shared" ref="B99" si="37">SUM(B97+7)</f>
        <v>46391</v>
      </c>
      <c r="C99" s="10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10.336088154269973</v>
      </c>
    </row>
    <row r="100" spans="1:19" ht="15.75" x14ac:dyDescent="0.25">
      <c r="A100" s="8"/>
      <c r="B100" s="8"/>
      <c r="C100" s="10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10.336088154269973</v>
      </c>
    </row>
    <row r="101" spans="1:19" ht="15.75" x14ac:dyDescent="0.25">
      <c r="A101" s="8"/>
      <c r="B101" s="9">
        <f t="shared" ref="B101" si="38">SUM(B99+7)</f>
        <v>46398</v>
      </c>
      <c r="C101" s="10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10.336088154269973</v>
      </c>
    </row>
    <row r="102" spans="1:19" ht="15.75" x14ac:dyDescent="0.25">
      <c r="A102" s="8"/>
      <c r="B102" s="8"/>
      <c r="C102" s="10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10.336088154269973</v>
      </c>
    </row>
    <row r="103" spans="1:19" ht="15.75" x14ac:dyDescent="0.25">
      <c r="A103" s="8"/>
      <c r="B103" s="9">
        <f t="shared" ref="B103:B107" si="39">SUM(B101+7)</f>
        <v>46405</v>
      </c>
      <c r="C103" s="10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10.336088154269973</v>
      </c>
    </row>
    <row r="104" spans="1:19" ht="15.75" x14ac:dyDescent="0.25">
      <c r="A104" s="8"/>
      <c r="B104" s="8"/>
      <c r="C104" s="10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10.336088154269973</v>
      </c>
    </row>
    <row r="105" spans="1:19" ht="15.75" x14ac:dyDescent="0.25">
      <c r="A105" s="8"/>
      <c r="B105" s="9">
        <f t="shared" ref="B105" si="40">SUM(B103+7)</f>
        <v>46412</v>
      </c>
      <c r="C105" s="10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10.336088154269973</v>
      </c>
    </row>
    <row r="106" spans="1:19" ht="15.75" x14ac:dyDescent="0.25">
      <c r="A106" s="8"/>
      <c r="B106" s="8"/>
      <c r="C106" s="10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10.336088154269973</v>
      </c>
    </row>
    <row r="107" spans="1:19" ht="15.75" x14ac:dyDescent="0.25">
      <c r="A107" s="8"/>
      <c r="B107" s="9">
        <f t="shared" si="39"/>
        <v>46419</v>
      </c>
      <c r="C107" s="10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10.336088154269973</v>
      </c>
    </row>
    <row r="108" spans="1:19" ht="15.75" x14ac:dyDescent="0.25">
      <c r="A108" s="8"/>
      <c r="B108" s="8"/>
      <c r="C108" s="10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10.336088154269973</v>
      </c>
    </row>
    <row r="109" spans="1:19" ht="15.75" x14ac:dyDescent="0.25">
      <c r="A109" s="8"/>
      <c r="B109" s="9"/>
      <c r="C109" s="10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10.336088154269973</v>
      </c>
    </row>
    <row r="110" spans="1:19" ht="15.75" x14ac:dyDescent="0.25">
      <c r="A110" s="8"/>
      <c r="B110" s="8"/>
      <c r="C110" s="10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10.336088154269973</v>
      </c>
    </row>
    <row r="111" spans="1:19" ht="15.75" x14ac:dyDescent="0.25">
      <c r="A111" s="8"/>
      <c r="B111" s="9"/>
      <c r="C111" s="10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10.336088154269973</v>
      </c>
    </row>
    <row r="112" spans="1:19" ht="15.75" x14ac:dyDescent="0.25">
      <c r="A112" s="8"/>
      <c r="B112" s="8"/>
      <c r="C112" s="10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10.336088154269973</v>
      </c>
    </row>
    <row r="113" spans="1:19" ht="15.75" x14ac:dyDescent="0.25">
      <c r="A113" s="8"/>
      <c r="B113" s="9"/>
      <c r="C113" s="10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10.336088154269973</v>
      </c>
    </row>
    <row r="114" spans="1:19" ht="15.75" x14ac:dyDescent="0.25">
      <c r="A114" s="8"/>
      <c r="B114" s="8"/>
      <c r="C114" s="10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10.336088154269973</v>
      </c>
    </row>
    <row r="115" spans="1:19" ht="15.75" x14ac:dyDescent="0.25">
      <c r="A115" s="8"/>
      <c r="B115" s="9"/>
      <c r="C115" s="10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10.336088154269973</v>
      </c>
    </row>
    <row r="116" spans="1:19" ht="15.75" x14ac:dyDescent="0.25">
      <c r="A116" s="8"/>
      <c r="B116" s="8"/>
      <c r="C116" s="10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10.336088154269973</v>
      </c>
    </row>
    <row r="117" spans="1:19" ht="15.75" x14ac:dyDescent="0.25">
      <c r="A117" s="8"/>
      <c r="B117" s="9"/>
      <c r="C117" s="10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10.336088154269973</v>
      </c>
    </row>
    <row r="118" spans="1:19" ht="15.75" x14ac:dyDescent="0.25">
      <c r="A118" s="8"/>
      <c r="B118" s="8"/>
      <c r="C118" s="10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10.336088154269973</v>
      </c>
    </row>
    <row r="119" spans="1:19" ht="15.75" x14ac:dyDescent="0.25">
      <c r="A119" s="8"/>
      <c r="B119" s="8"/>
      <c r="C119" s="10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10.336088154269973</v>
      </c>
    </row>
    <row r="120" spans="1:19" ht="15.75" x14ac:dyDescent="0.25">
      <c r="A120" s="8"/>
      <c r="B120" s="8"/>
      <c r="C120" s="10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10.336088154269973</v>
      </c>
    </row>
    <row r="121" spans="1:19" ht="15.75" x14ac:dyDescent="0.25">
      <c r="A121" s="8"/>
      <c r="B121" s="8"/>
      <c r="C121" s="10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10.336088154269973</v>
      </c>
    </row>
    <row r="122" spans="1:19" ht="15.75" x14ac:dyDescent="0.25">
      <c r="A122" s="8"/>
      <c r="B122" s="8"/>
      <c r="C122" s="10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10.336088154269973</v>
      </c>
    </row>
    <row r="123" spans="1:19" ht="15.75" x14ac:dyDescent="0.25">
      <c r="A123" s="8"/>
      <c r="B123" s="8"/>
      <c r="C123" s="10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10.336088154269973</v>
      </c>
    </row>
    <row r="124" spans="1:19" ht="15.75" x14ac:dyDescent="0.25">
      <c r="A124" s="8"/>
      <c r="B124" s="8"/>
      <c r="C124" s="10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10.336088154269973</v>
      </c>
    </row>
    <row r="125" spans="1:19" ht="15.75" x14ac:dyDescent="0.25">
      <c r="A125" s="8"/>
      <c r="B125" s="8"/>
      <c r="C125" s="10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10.336088154269973</v>
      </c>
    </row>
    <row r="126" spans="1:19" ht="15.75" x14ac:dyDescent="0.25">
      <c r="A126" s="8"/>
      <c r="B126" s="8"/>
      <c r="C126" s="10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10.336088154269973</v>
      </c>
    </row>
    <row r="127" spans="1:19" ht="15.75" x14ac:dyDescent="0.25">
      <c r="A127" s="8"/>
      <c r="B127" s="8"/>
      <c r="C127" s="10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10.336088154269973</v>
      </c>
    </row>
    <row r="128" spans="1:19" ht="15.75" x14ac:dyDescent="0.25">
      <c r="A128" s="8"/>
      <c r="B128" s="8"/>
      <c r="C128" s="10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10.336088154269973</v>
      </c>
    </row>
    <row r="129" spans="1:19" ht="15.75" x14ac:dyDescent="0.25">
      <c r="A129" s="8"/>
      <c r="B129" s="8"/>
      <c r="C129" s="10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10.336088154269973</v>
      </c>
    </row>
    <row r="130" spans="1:19" ht="15.75" x14ac:dyDescent="0.25">
      <c r="A130" s="8"/>
      <c r="B130" s="8"/>
      <c r="C130" s="10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10.336088154269973</v>
      </c>
    </row>
    <row r="131" spans="1:19" ht="16.5" thickBot="1" x14ac:dyDescent="0.3">
      <c r="A131" s="8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10.336088154269973</v>
      </c>
      <c r="D132" s="18">
        <f>COUNTA(D69:D131)</f>
        <v>1</v>
      </c>
      <c r="E132" s="18">
        <f t="shared" ref="E132:M132" si="41">COUNTA(E69:E131)</f>
        <v>4</v>
      </c>
      <c r="F132" s="18"/>
      <c r="G132" s="18"/>
      <c r="H132" s="18">
        <f t="shared" si="41"/>
        <v>5</v>
      </c>
      <c r="I132" s="18">
        <f t="shared" si="41"/>
        <v>5</v>
      </c>
      <c r="J132" s="18"/>
      <c r="K132" s="18"/>
      <c r="L132" s="18">
        <f t="shared" si="41"/>
        <v>4</v>
      </c>
      <c r="M132" s="18">
        <f t="shared" si="41"/>
        <v>6</v>
      </c>
      <c r="N132" s="18">
        <f>SUM(N69:N131)</f>
        <v>726</v>
      </c>
      <c r="O132" s="18">
        <f>SUM(O69:O131)</f>
        <v>7504</v>
      </c>
      <c r="P132" s="39"/>
      <c r="Q132" s="39"/>
      <c r="R132" s="40"/>
      <c r="S132" s="40"/>
    </row>
    <row r="133" spans="1:19" ht="18" x14ac:dyDescent="0.25">
      <c r="A133" s="5"/>
      <c r="B133" s="2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29" t="s">
        <v>63</v>
      </c>
      <c r="B134" s="6"/>
      <c r="C134" s="6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10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10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10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10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10"/>
      <c r="D139" s="10" t="s">
        <v>44</v>
      </c>
      <c r="E139" s="10"/>
      <c r="F139" s="14">
        <v>29</v>
      </c>
      <c r="G139" s="15">
        <v>501</v>
      </c>
      <c r="H139" s="15" t="s">
        <v>44</v>
      </c>
      <c r="I139" s="15"/>
      <c r="J139" s="15">
        <v>33</v>
      </c>
      <c r="K139" s="15">
        <v>289</v>
      </c>
      <c r="L139" s="15"/>
      <c r="M139" s="15" t="s">
        <v>44</v>
      </c>
      <c r="N139" s="10">
        <f t="shared" si="42"/>
        <v>62</v>
      </c>
      <c r="O139" s="10">
        <f t="shared" si="42"/>
        <v>790</v>
      </c>
      <c r="P139" s="42">
        <f t="shared" si="43"/>
        <v>17.275862068965516</v>
      </c>
      <c r="Q139" s="42">
        <f t="shared" si="45"/>
        <v>8.7575757575757578</v>
      </c>
      <c r="R139" s="42">
        <f t="shared" si="44"/>
        <v>12.741935483870968</v>
      </c>
      <c r="S139" s="42">
        <f>SUM((G135+G136+G137+G138+G139+K135+K136+K137+K138+K139)/(F135+F136+F137+F138+F139+J135+J136+J137+J138+J139))</f>
        <v>12.741935483870968</v>
      </c>
    </row>
    <row r="140" spans="1:19" ht="15.75" x14ac:dyDescent="0.25">
      <c r="A140" s="8"/>
      <c r="B140" s="8"/>
      <c r="C140" s="10"/>
      <c r="D140" s="13"/>
      <c r="E140" s="13"/>
      <c r="F140" s="14">
        <v>35</v>
      </c>
      <c r="G140" s="15">
        <v>501</v>
      </c>
      <c r="H140" s="15" t="s">
        <v>44</v>
      </c>
      <c r="I140" s="15"/>
      <c r="J140" s="15">
        <v>20</v>
      </c>
      <c r="K140" s="15">
        <v>301</v>
      </c>
      <c r="L140" s="15" t="s">
        <v>44</v>
      </c>
      <c r="M140" s="15"/>
      <c r="N140" s="10">
        <f t="shared" si="42"/>
        <v>55</v>
      </c>
      <c r="O140" s="10">
        <f t="shared" si="42"/>
        <v>802</v>
      </c>
      <c r="P140" s="42">
        <f t="shared" si="43"/>
        <v>14.314285714285715</v>
      </c>
      <c r="Q140" s="42">
        <f t="shared" si="45"/>
        <v>15.05</v>
      </c>
      <c r="R140" s="42">
        <f t="shared" si="44"/>
        <v>14.581818181818182</v>
      </c>
      <c r="S140" s="42">
        <f>SUM((G135+G136+G137+G138+G139+G140+K135+K136+K137+K138+K139+K140)/(F135+F136+F137+F138+F139+F140+J135+J136+J137+J138+J139+J140))</f>
        <v>13.606837606837606</v>
      </c>
    </row>
    <row r="141" spans="1:19" ht="15.75" x14ac:dyDescent="0.25">
      <c r="A141" s="8"/>
      <c r="B141" s="9">
        <f t="shared" ref="B141" si="46">SUM(B139+7)</f>
        <v>46307</v>
      </c>
      <c r="C141" s="10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>
        <f>SUM((G135+G136+G137+G138+G139+G140+G141+K135+K136+K137+K138+K139+K140+K141)/(F135+F136+F137+F138+F139+F140+F141+J135+J136+J137+J138+J139+J140+J141))</f>
        <v>13.606837606837606</v>
      </c>
    </row>
    <row r="142" spans="1:19" ht="15.75" x14ac:dyDescent="0.25">
      <c r="A142" s="8"/>
      <c r="B142" s="8"/>
      <c r="C142" s="10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>
        <f>SUM((G135+G136+G137+G138+G139+G140+G141+G142+K135+K136+K137+K138+K139+K140+K141+K142)/(F135+F136+F137+F138+F139+F140+F141+F142+J135+J136+J137+J138+J139+J140+J141+J142))</f>
        <v>13.606837606837606</v>
      </c>
    </row>
    <row r="143" spans="1:19" ht="15.75" x14ac:dyDescent="0.25">
      <c r="A143" s="8"/>
      <c r="B143" s="9">
        <f t="shared" ref="B143" si="47">SUM(B141+7)</f>
        <v>46314</v>
      </c>
      <c r="C143" s="10"/>
      <c r="D143" s="10"/>
      <c r="E143" s="10"/>
      <c r="F143" s="14"/>
      <c r="G143" s="15"/>
      <c r="H143" s="15"/>
      <c r="I143" s="15"/>
      <c r="J143" s="15"/>
      <c r="K143" s="15"/>
      <c r="L143" s="15"/>
      <c r="M143" s="15"/>
      <c r="N143" s="10">
        <f t="shared" si="42"/>
        <v>0</v>
      </c>
      <c r="O143" s="10">
        <f t="shared" si="42"/>
        <v>0</v>
      </c>
      <c r="P143" s="42" t="e">
        <f t="shared" si="43"/>
        <v>#DIV/0!</v>
      </c>
      <c r="Q143" s="42" t="e">
        <f t="shared" si="45"/>
        <v>#DIV/0!</v>
      </c>
      <c r="R143" s="42" t="e">
        <f t="shared" si="44"/>
        <v>#DIV/0!</v>
      </c>
      <c r="S143" s="42">
        <f>SUM((G135+G136+G137+G138+G139+G140+G141+G142+G143+K135+K136+K137+K138+K139+K140+K141+K142+K143)/(F135+F136+F137+F138+F139+F140+F141+F142+F143+J135+J136+J137+J138+J139+J140+J141+J142+J143))</f>
        <v>13.606837606837606</v>
      </c>
    </row>
    <row r="144" spans="1:19" ht="15.75" x14ac:dyDescent="0.25">
      <c r="A144" s="8"/>
      <c r="B144" s="8"/>
      <c r="C144" s="10"/>
      <c r="D144" s="13"/>
      <c r="E144" s="13"/>
      <c r="F144" s="14"/>
      <c r="G144" s="15"/>
      <c r="H144" s="15"/>
      <c r="I144" s="15"/>
      <c r="J144" s="15"/>
      <c r="K144" s="15"/>
      <c r="L144" s="15"/>
      <c r="M144" s="15"/>
      <c r="N144" s="10">
        <f t="shared" si="42"/>
        <v>0</v>
      </c>
      <c r="O144" s="10">
        <f t="shared" si="42"/>
        <v>0</v>
      </c>
      <c r="P144" s="42" t="e">
        <f t="shared" si="43"/>
        <v>#DIV/0!</v>
      </c>
      <c r="Q144" s="42" t="e">
        <f t="shared" si="45"/>
        <v>#DIV/0!</v>
      </c>
      <c r="R144" s="42" t="e">
        <f t="shared" si="44"/>
        <v>#DIV/0!</v>
      </c>
      <c r="S144" s="42">
        <f>SUM((G135+G136+G137+G138+G139+G140+G141+G142+G143+G144+K135+K136+K137+K138+K139+K140+K141+K142+K143+K144)/(F135+F136+F137+F138+F139+F140+F141+F142+F143+F144+J135+J136+J137+J138+J139+J140+J141+J142+J143+J144))</f>
        <v>13.606837606837606</v>
      </c>
    </row>
    <row r="145" spans="1:19" ht="15.75" x14ac:dyDescent="0.25">
      <c r="A145" s="8"/>
      <c r="B145" s="9">
        <f t="shared" ref="B145" si="48">SUM(B143+7)</f>
        <v>46321</v>
      </c>
      <c r="C145" s="10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>
        <f>SUM((G135+G136+G137+G138+G139+G140+G141+G142+G143+G144+G145+K135+K136+K137+K138+K139+K140+K141+K142+K143+K144+K145)/(F135+F136+F137+F138+F139+F140+F141+F142+F143+F144+F145+J135+J136+J137+J138+J139+J140+J141+J142+J143+J144+J145))</f>
        <v>13.606837606837606</v>
      </c>
    </row>
    <row r="146" spans="1:19" ht="15.75" x14ac:dyDescent="0.25">
      <c r="A146" s="8"/>
      <c r="B146" s="8"/>
      <c r="C146" s="10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>
        <f>SUM((G135+G136+G137+G138+G139+G140+G141+G142+G143+G144+G145+G146+K135+K136+K137+K138+K139+K140+K141+K142+K143+K144+K145+K146)/(F135+F136+F137+F138+F139+F140+F141+F142+F143+F144+F145+F146+J135+J136+J137+J138+J139+J140+J141+J142+J143+J144+J145+J146))</f>
        <v>13.606837606837606</v>
      </c>
    </row>
    <row r="147" spans="1:19" ht="15.75" x14ac:dyDescent="0.25">
      <c r="A147" s="8"/>
      <c r="B147" s="9">
        <f t="shared" ref="B147" si="49">SUM(B145+7)</f>
        <v>46328</v>
      </c>
      <c r="C147" s="10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13.606837606837606</v>
      </c>
    </row>
    <row r="148" spans="1:19" ht="15.75" x14ac:dyDescent="0.25">
      <c r="A148" s="8"/>
      <c r="B148" s="8"/>
      <c r="C148" s="10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13.606837606837606</v>
      </c>
    </row>
    <row r="149" spans="1:19" ht="15.75" x14ac:dyDescent="0.25">
      <c r="A149" s="8"/>
      <c r="B149" s="9">
        <f t="shared" ref="B149" si="50">SUM(B147+7)</f>
        <v>46335</v>
      </c>
      <c r="C149" s="10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13.606837606837606</v>
      </c>
    </row>
    <row r="150" spans="1:19" ht="15.75" x14ac:dyDescent="0.25">
      <c r="A150" s="8"/>
      <c r="B150" s="8"/>
      <c r="C150" s="10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13.606837606837606</v>
      </c>
    </row>
    <row r="151" spans="1:19" ht="15.75" x14ac:dyDescent="0.25">
      <c r="A151" s="8"/>
      <c r="B151" s="9">
        <f t="shared" ref="B151" si="51">SUM(B149+7)</f>
        <v>46342</v>
      </c>
      <c r="C151" s="10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13.606837606837606</v>
      </c>
    </row>
    <row r="152" spans="1:19" ht="15.75" x14ac:dyDescent="0.25">
      <c r="A152" s="8"/>
      <c r="B152" s="8"/>
      <c r="C152" s="10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13.606837606837606</v>
      </c>
    </row>
    <row r="153" spans="1:19" ht="15.75" x14ac:dyDescent="0.25">
      <c r="A153" s="8"/>
      <c r="B153" s="9">
        <f t="shared" ref="B153" si="52">SUM(B151+7)</f>
        <v>46349</v>
      </c>
      <c r="C153" s="10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13.606837606837606</v>
      </c>
    </row>
    <row r="154" spans="1:19" ht="15.75" x14ac:dyDescent="0.25">
      <c r="A154" s="8"/>
      <c r="B154" s="8"/>
      <c r="C154" s="10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13.606837606837606</v>
      </c>
    </row>
    <row r="155" spans="1:19" ht="15.75" x14ac:dyDescent="0.25">
      <c r="A155" s="8"/>
      <c r="B155" s="9">
        <f t="shared" ref="B155" si="53">SUM(B153+7)</f>
        <v>46356</v>
      </c>
      <c r="C155" s="10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13.606837606837606</v>
      </c>
    </row>
    <row r="156" spans="1:19" ht="15.75" x14ac:dyDescent="0.25">
      <c r="A156" s="8"/>
      <c r="B156" s="8"/>
      <c r="C156" s="10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13.606837606837606</v>
      </c>
    </row>
    <row r="157" spans="1:19" ht="15.75" x14ac:dyDescent="0.25">
      <c r="A157" s="8"/>
      <c r="B157" s="9">
        <f t="shared" ref="B157" si="54">SUM(B155+7)</f>
        <v>46363</v>
      </c>
      <c r="C157" s="10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13.606837606837606</v>
      </c>
    </row>
    <row r="158" spans="1:19" ht="15.75" x14ac:dyDescent="0.25">
      <c r="A158" s="8"/>
      <c r="B158" s="8"/>
      <c r="C158" s="10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13.606837606837606</v>
      </c>
    </row>
    <row r="159" spans="1:19" ht="15.75" x14ac:dyDescent="0.25">
      <c r="A159" s="8"/>
      <c r="B159" s="9">
        <f t="shared" ref="B159" si="55">SUM(B157+7)</f>
        <v>46370</v>
      </c>
      <c r="C159" s="10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13.606837606837606</v>
      </c>
    </row>
    <row r="160" spans="1:19" ht="15.75" x14ac:dyDescent="0.25">
      <c r="A160" s="8"/>
      <c r="B160" s="8"/>
      <c r="C160" s="10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13.606837606837606</v>
      </c>
    </row>
    <row r="161" spans="1:19" ht="15.75" x14ac:dyDescent="0.25">
      <c r="A161" s="8"/>
      <c r="B161" s="9">
        <f t="shared" ref="B161" si="56">SUM(B159+7)</f>
        <v>46377</v>
      </c>
      <c r="C161" s="10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13.606837606837606</v>
      </c>
    </row>
    <row r="162" spans="1:19" ht="15.75" x14ac:dyDescent="0.25">
      <c r="A162" s="8"/>
      <c r="B162" s="8"/>
      <c r="C162" s="10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13.606837606837606</v>
      </c>
    </row>
    <row r="163" spans="1:19" ht="15.75" x14ac:dyDescent="0.25">
      <c r="A163" s="8"/>
      <c r="B163" s="9">
        <f t="shared" ref="B163" si="57">SUM(B161+7)</f>
        <v>46384</v>
      </c>
      <c r="C163" s="10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13.606837606837606</v>
      </c>
    </row>
    <row r="164" spans="1:19" ht="15.75" x14ac:dyDescent="0.25">
      <c r="A164" s="8"/>
      <c r="B164" s="8"/>
      <c r="C164" s="10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13.606837606837606</v>
      </c>
    </row>
    <row r="165" spans="1:19" ht="15.75" x14ac:dyDescent="0.25">
      <c r="A165" s="8"/>
      <c r="B165" s="9">
        <f t="shared" ref="B165" si="58">SUM(B163+7)</f>
        <v>46391</v>
      </c>
      <c r="C165" s="10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13.606837606837606</v>
      </c>
    </row>
    <row r="166" spans="1:19" ht="15.75" x14ac:dyDescent="0.25">
      <c r="A166" s="8"/>
      <c r="B166" s="8"/>
      <c r="C166" s="10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13.606837606837606</v>
      </c>
    </row>
    <row r="167" spans="1:19" ht="15.75" x14ac:dyDescent="0.25">
      <c r="A167" s="8"/>
      <c r="B167" s="9">
        <f t="shared" ref="B167" si="59">SUM(B165+7)</f>
        <v>46398</v>
      </c>
      <c r="C167" s="10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13.606837606837606</v>
      </c>
    </row>
    <row r="168" spans="1:19" ht="15.75" x14ac:dyDescent="0.25">
      <c r="A168" s="8"/>
      <c r="B168" s="8"/>
      <c r="C168" s="10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13.606837606837606</v>
      </c>
    </row>
    <row r="169" spans="1:19" ht="15.75" x14ac:dyDescent="0.25">
      <c r="A169" s="8"/>
      <c r="B169" s="9">
        <f t="shared" ref="B169:B173" si="60">SUM(B167+7)</f>
        <v>46405</v>
      </c>
      <c r="C169" s="10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13.606837606837606</v>
      </c>
    </row>
    <row r="170" spans="1:19" ht="15.75" x14ac:dyDescent="0.25">
      <c r="A170" s="8"/>
      <c r="B170" s="8"/>
      <c r="C170" s="10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13.606837606837606</v>
      </c>
    </row>
    <row r="171" spans="1:19" ht="15.75" x14ac:dyDescent="0.25">
      <c r="A171" s="8"/>
      <c r="B171" s="9">
        <f t="shared" ref="B171" si="61">SUM(B169+7)</f>
        <v>46412</v>
      </c>
      <c r="C171" s="10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13.606837606837606</v>
      </c>
    </row>
    <row r="172" spans="1:19" ht="15.75" x14ac:dyDescent="0.25">
      <c r="A172" s="8"/>
      <c r="B172" s="8"/>
      <c r="C172" s="10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13.606837606837606</v>
      </c>
    </row>
    <row r="173" spans="1:19" ht="15.75" x14ac:dyDescent="0.25">
      <c r="A173" s="8"/>
      <c r="B173" s="9">
        <f t="shared" si="60"/>
        <v>46419</v>
      </c>
      <c r="C173" s="10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13.606837606837606</v>
      </c>
    </row>
    <row r="174" spans="1:19" ht="15.75" x14ac:dyDescent="0.25">
      <c r="A174" s="8"/>
      <c r="B174" s="8"/>
      <c r="C174" s="10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13.606837606837606</v>
      </c>
    </row>
    <row r="175" spans="1:19" ht="15.75" x14ac:dyDescent="0.25">
      <c r="A175" s="8"/>
      <c r="B175" s="9"/>
      <c r="C175" s="10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13.606837606837606</v>
      </c>
    </row>
    <row r="176" spans="1:19" ht="15.75" x14ac:dyDescent="0.25">
      <c r="A176" s="8"/>
      <c r="B176" s="8"/>
      <c r="C176" s="10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13.606837606837606</v>
      </c>
    </row>
    <row r="177" spans="1:19" ht="15.75" x14ac:dyDescent="0.25">
      <c r="A177" s="8"/>
      <c r="B177" s="9"/>
      <c r="C177" s="10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13.606837606837606</v>
      </c>
    </row>
    <row r="178" spans="1:19" ht="15.75" x14ac:dyDescent="0.25">
      <c r="A178" s="8"/>
      <c r="B178" s="8"/>
      <c r="C178" s="10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13.606837606837606</v>
      </c>
    </row>
    <row r="179" spans="1:19" ht="15.75" x14ac:dyDescent="0.25">
      <c r="A179" s="8"/>
      <c r="B179" s="9"/>
      <c r="C179" s="10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13.606837606837606</v>
      </c>
    </row>
    <row r="180" spans="1:19" ht="15.75" x14ac:dyDescent="0.25">
      <c r="A180" s="8"/>
      <c r="B180" s="8"/>
      <c r="C180" s="10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13.606837606837606</v>
      </c>
    </row>
    <row r="181" spans="1:19" ht="15.75" x14ac:dyDescent="0.25">
      <c r="A181" s="8"/>
      <c r="B181" s="9"/>
      <c r="C181" s="10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13.606837606837606</v>
      </c>
    </row>
    <row r="182" spans="1:19" ht="15.75" x14ac:dyDescent="0.25">
      <c r="A182" s="8"/>
      <c r="B182" s="8"/>
      <c r="C182" s="10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13.606837606837606</v>
      </c>
    </row>
    <row r="183" spans="1:19" ht="15.75" x14ac:dyDescent="0.25">
      <c r="A183" s="8"/>
      <c r="B183" s="9"/>
      <c r="C183" s="10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13.606837606837606</v>
      </c>
    </row>
    <row r="184" spans="1:19" ht="15.75" x14ac:dyDescent="0.25">
      <c r="A184" s="8"/>
      <c r="B184" s="8"/>
      <c r="C184" s="10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13.606837606837606</v>
      </c>
    </row>
    <row r="185" spans="1:19" ht="15.75" x14ac:dyDescent="0.25">
      <c r="A185" s="8"/>
      <c r="B185" s="8"/>
      <c r="C185" s="10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13.606837606837606</v>
      </c>
    </row>
    <row r="186" spans="1:19" ht="15.75" x14ac:dyDescent="0.25">
      <c r="A186" s="8"/>
      <c r="B186" s="8"/>
      <c r="C186" s="10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13.606837606837606</v>
      </c>
    </row>
    <row r="187" spans="1:19" ht="15.75" x14ac:dyDescent="0.25">
      <c r="A187" s="8"/>
      <c r="B187" s="8"/>
      <c r="C187" s="10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13.606837606837606</v>
      </c>
    </row>
    <row r="188" spans="1:19" ht="15.75" x14ac:dyDescent="0.25">
      <c r="A188" s="8"/>
      <c r="B188" s="8"/>
      <c r="C188" s="10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13.606837606837606</v>
      </c>
    </row>
    <row r="189" spans="1:19" ht="15.75" x14ac:dyDescent="0.25">
      <c r="A189" s="8"/>
      <c r="B189" s="8"/>
      <c r="C189" s="10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13.606837606837606</v>
      </c>
    </row>
    <row r="190" spans="1:19" ht="15.75" x14ac:dyDescent="0.25">
      <c r="A190" s="8"/>
      <c r="B190" s="8"/>
      <c r="C190" s="10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13.606837606837606</v>
      </c>
    </row>
    <row r="191" spans="1:19" ht="15.75" x14ac:dyDescent="0.25">
      <c r="A191" s="8"/>
      <c r="B191" s="8"/>
      <c r="C191" s="10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13.606837606837606</v>
      </c>
    </row>
    <row r="192" spans="1:19" ht="15.75" x14ac:dyDescent="0.25">
      <c r="A192" s="8"/>
      <c r="B192" s="8"/>
      <c r="C192" s="10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13.606837606837606</v>
      </c>
    </row>
    <row r="193" spans="1:19" ht="15.75" x14ac:dyDescent="0.25">
      <c r="A193" s="8"/>
      <c r="B193" s="8"/>
      <c r="C193" s="10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13.606837606837606</v>
      </c>
    </row>
    <row r="194" spans="1:19" ht="15.75" x14ac:dyDescent="0.25">
      <c r="A194" s="8"/>
      <c r="B194" s="8"/>
      <c r="C194" s="10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13.606837606837606</v>
      </c>
    </row>
    <row r="195" spans="1:19" ht="15.75" x14ac:dyDescent="0.25">
      <c r="A195" s="8"/>
      <c r="B195" s="8"/>
      <c r="C195" s="10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13.606837606837606</v>
      </c>
    </row>
    <row r="196" spans="1:19" ht="15.75" x14ac:dyDescent="0.25">
      <c r="A196" s="8"/>
      <c r="B196" s="8"/>
      <c r="C196" s="10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13.606837606837606</v>
      </c>
    </row>
    <row r="197" spans="1:19" ht="16.5" thickBot="1" x14ac:dyDescent="0.3">
      <c r="A197" s="8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>
        <f>S196</f>
        <v>13.606837606837606</v>
      </c>
      <c r="D198" s="18">
        <f>COUNTA(D135:D196)</f>
        <v>1</v>
      </c>
      <c r="E198" s="18">
        <f t="shared" ref="E198:M198" si="62">COUNTA(E135:E196)</f>
        <v>0</v>
      </c>
      <c r="F198" s="18"/>
      <c r="G198" s="18"/>
      <c r="H198" s="18">
        <f t="shared" si="62"/>
        <v>2</v>
      </c>
      <c r="I198" s="18">
        <f t="shared" si="62"/>
        <v>0</v>
      </c>
      <c r="J198" s="18"/>
      <c r="K198" s="18"/>
      <c r="L198" s="18">
        <f t="shared" si="62"/>
        <v>1</v>
      </c>
      <c r="M198" s="18">
        <f t="shared" si="62"/>
        <v>1</v>
      </c>
      <c r="N198" s="18">
        <f>SUM(N135:N197)</f>
        <v>117</v>
      </c>
      <c r="O198" s="18">
        <f>SUM(O135:O197)</f>
        <v>1592</v>
      </c>
      <c r="P198" s="39"/>
      <c r="Q198" s="39"/>
      <c r="R198" s="40"/>
      <c r="S198" s="40"/>
    </row>
    <row r="199" spans="1:19" ht="18" x14ac:dyDescent="0.25">
      <c r="A199" s="5"/>
      <c r="B199" s="29"/>
      <c r="C199" s="5"/>
      <c r="D199" s="5"/>
      <c r="E199" s="20"/>
      <c r="F199" s="20"/>
      <c r="G199" s="5"/>
      <c r="H199" s="5"/>
      <c r="I199" s="20"/>
      <c r="J199" s="20"/>
      <c r="K199" s="20"/>
      <c r="L199" s="5"/>
      <c r="M199" s="5"/>
      <c r="N199" s="5"/>
      <c r="O199" s="5"/>
      <c r="P199" s="41"/>
      <c r="Q199" s="41"/>
      <c r="R199" s="41"/>
      <c r="S199" s="41"/>
    </row>
    <row r="200" spans="1:19" ht="18.75" thickBot="1" x14ac:dyDescent="0.3">
      <c r="A200" s="2"/>
      <c r="B200" s="2"/>
      <c r="C200" s="2"/>
      <c r="D200" s="2" t="s">
        <v>16</v>
      </c>
      <c r="E200" s="2" t="s">
        <v>17</v>
      </c>
      <c r="F200" s="5"/>
      <c r="G200" s="5"/>
      <c r="H200" s="5"/>
      <c r="I200" s="5"/>
      <c r="J200" s="20"/>
      <c r="K200" s="20"/>
      <c r="L200" s="5"/>
      <c r="M200" s="5"/>
      <c r="N200" s="5"/>
      <c r="O200" s="5"/>
      <c r="P200" s="41"/>
      <c r="Q200" s="41"/>
      <c r="R200" s="41"/>
      <c r="S200" s="41"/>
    </row>
    <row r="201" spans="1:19" ht="18" x14ac:dyDescent="0.25">
      <c r="A201" s="5" t="s">
        <v>18</v>
      </c>
      <c r="B201" s="21">
        <v>46286</v>
      </c>
      <c r="C201" s="22"/>
      <c r="D201" s="23" t="s">
        <v>44</v>
      </c>
      <c r="E201" s="23"/>
      <c r="F201" s="5"/>
      <c r="G201" s="5"/>
      <c r="H201" s="5"/>
      <c r="I201" s="5"/>
      <c r="J201" s="20"/>
      <c r="K201" s="20"/>
      <c r="L201" s="5"/>
      <c r="M201" s="5"/>
      <c r="N201" s="5"/>
      <c r="O201" s="5"/>
      <c r="P201" s="41"/>
      <c r="Q201" s="41"/>
      <c r="R201" s="41"/>
      <c r="S201" s="41"/>
    </row>
    <row r="202" spans="1:19" ht="18" x14ac:dyDescent="0.25">
      <c r="A202" s="5"/>
      <c r="B202" s="24">
        <f>SUM(B201+7)</f>
        <v>46293</v>
      </c>
      <c r="C202" s="25"/>
      <c r="D202" s="26"/>
      <c r="E202" s="26" t="s">
        <v>44</v>
      </c>
      <c r="F202" s="5"/>
      <c r="G202" s="5"/>
      <c r="H202" s="5"/>
      <c r="I202" s="5"/>
      <c r="J202" s="20"/>
      <c r="K202" s="20"/>
      <c r="L202" s="5"/>
      <c r="M202" s="5"/>
      <c r="N202" s="5"/>
      <c r="O202" s="5"/>
      <c r="P202" s="41"/>
      <c r="Q202" s="41"/>
      <c r="R202" s="41"/>
      <c r="S202" s="41"/>
    </row>
    <row r="203" spans="1:19" ht="18" x14ac:dyDescent="0.25">
      <c r="A203" s="5"/>
      <c r="B203" s="24">
        <f t="shared" ref="B203:B220" si="63">SUM(B202+7)</f>
        <v>46300</v>
      </c>
      <c r="C203" s="25"/>
      <c r="D203" s="26" t="s">
        <v>44</v>
      </c>
      <c r="E203" s="26"/>
      <c r="F203" s="5"/>
      <c r="G203" s="5"/>
      <c r="H203" s="5"/>
      <c r="I203" s="5"/>
      <c r="J203" s="20"/>
      <c r="K203" s="20"/>
      <c r="L203" s="5"/>
      <c r="M203" s="5"/>
      <c r="N203" s="5"/>
      <c r="O203" s="5"/>
      <c r="P203" s="41"/>
      <c r="Q203" s="41"/>
      <c r="R203" s="41"/>
      <c r="S203" s="41"/>
    </row>
    <row r="204" spans="1:19" ht="18" x14ac:dyDescent="0.25">
      <c r="A204" s="5"/>
      <c r="B204" s="24">
        <f t="shared" si="63"/>
        <v>46307</v>
      </c>
      <c r="C204" s="25"/>
      <c r="D204" s="26"/>
      <c r="E204" s="26" t="s">
        <v>44</v>
      </c>
      <c r="F204" s="5"/>
      <c r="G204" s="5"/>
      <c r="H204" s="5"/>
      <c r="I204" s="5"/>
      <c r="J204" s="20"/>
      <c r="K204" s="20"/>
      <c r="L204" s="5"/>
      <c r="M204" s="5"/>
      <c r="N204" s="5"/>
      <c r="O204" s="5"/>
      <c r="P204" s="41"/>
      <c r="Q204" s="41"/>
      <c r="R204" s="41"/>
      <c r="S204" s="41"/>
    </row>
    <row r="205" spans="1:19" ht="18" x14ac:dyDescent="0.25">
      <c r="A205" s="5"/>
      <c r="B205" s="24">
        <f t="shared" si="63"/>
        <v>46314</v>
      </c>
      <c r="C205" s="25"/>
      <c r="D205" s="26"/>
      <c r="E205" s="26" t="s">
        <v>44</v>
      </c>
      <c r="F205" s="5"/>
      <c r="G205" s="5"/>
      <c r="H205" s="5"/>
      <c r="I205" s="5"/>
      <c r="J205" s="20"/>
      <c r="K205" s="20"/>
      <c r="L205" s="5"/>
      <c r="M205" s="5"/>
      <c r="N205" s="5"/>
      <c r="O205" s="5"/>
      <c r="P205" s="41"/>
      <c r="Q205" s="41"/>
      <c r="R205" s="41"/>
      <c r="S205" s="41"/>
    </row>
    <row r="206" spans="1:19" ht="18" x14ac:dyDescent="0.25">
      <c r="A206" s="5"/>
      <c r="B206" s="24">
        <f t="shared" si="63"/>
        <v>46321</v>
      </c>
      <c r="C206" s="25"/>
      <c r="D206" s="26"/>
      <c r="E206" s="26" t="s">
        <v>44</v>
      </c>
      <c r="F206" s="5"/>
      <c r="G206" s="5"/>
      <c r="H206" s="5"/>
      <c r="I206" s="5"/>
      <c r="J206" s="20"/>
      <c r="K206" s="20"/>
      <c r="L206" s="5"/>
      <c r="M206" s="5"/>
      <c r="N206" s="5"/>
      <c r="O206" s="5"/>
      <c r="P206" s="41"/>
      <c r="Q206" s="41"/>
      <c r="R206" s="41"/>
      <c r="S206" s="41"/>
    </row>
    <row r="207" spans="1:19" ht="18" x14ac:dyDescent="0.25">
      <c r="A207" s="5"/>
      <c r="B207" s="24">
        <f t="shared" si="63"/>
        <v>46328</v>
      </c>
      <c r="C207" s="25"/>
      <c r="D207" s="26"/>
      <c r="E207" s="26"/>
      <c r="F207" s="5"/>
      <c r="G207" s="5"/>
      <c r="H207" s="5"/>
      <c r="I207" s="5"/>
      <c r="J207" s="20"/>
      <c r="K207" s="20"/>
      <c r="L207" s="5"/>
      <c r="M207" s="5"/>
      <c r="N207" s="5"/>
      <c r="O207" s="5"/>
      <c r="P207" s="41"/>
      <c r="Q207" s="41"/>
      <c r="R207" s="41"/>
      <c r="S207" s="41"/>
    </row>
    <row r="208" spans="1:19" ht="18" x14ac:dyDescent="0.25">
      <c r="A208" s="5"/>
      <c r="B208" s="24">
        <f t="shared" si="63"/>
        <v>46335</v>
      </c>
      <c r="C208" s="25"/>
      <c r="D208" s="26"/>
      <c r="E208" s="26"/>
      <c r="F208" s="5"/>
      <c r="G208" s="5"/>
      <c r="H208" s="5"/>
      <c r="I208" s="5"/>
      <c r="J208" s="20"/>
      <c r="K208" s="20"/>
      <c r="L208" s="5"/>
      <c r="M208" s="5"/>
      <c r="N208" s="5"/>
      <c r="O208" s="5"/>
      <c r="P208" s="41"/>
      <c r="Q208" s="41"/>
      <c r="R208" s="41"/>
      <c r="S208" s="41"/>
    </row>
    <row r="209" spans="1:19" ht="18" x14ac:dyDescent="0.25">
      <c r="A209" s="5"/>
      <c r="B209" s="24">
        <f t="shared" si="63"/>
        <v>46342</v>
      </c>
      <c r="C209" s="25"/>
      <c r="D209" s="26"/>
      <c r="E209" s="26"/>
      <c r="F209" s="5"/>
      <c r="G209" s="5"/>
      <c r="H209" s="5"/>
      <c r="I209" s="5"/>
      <c r="J209" s="20"/>
      <c r="K209" s="20"/>
      <c r="L209" s="5"/>
      <c r="M209" s="5"/>
      <c r="N209" s="5"/>
      <c r="O209" s="5"/>
      <c r="P209" s="41"/>
      <c r="Q209" s="41"/>
      <c r="R209" s="41"/>
      <c r="S209" s="41"/>
    </row>
    <row r="210" spans="1:19" ht="18" x14ac:dyDescent="0.25">
      <c r="A210" s="5"/>
      <c r="B210" s="24">
        <f t="shared" si="63"/>
        <v>46349</v>
      </c>
      <c r="C210" s="25"/>
      <c r="D210" s="26"/>
      <c r="E210" s="26"/>
      <c r="F210" s="5"/>
      <c r="G210" s="5"/>
      <c r="H210" s="5"/>
      <c r="I210" s="5"/>
      <c r="J210" s="20"/>
      <c r="K210" s="20"/>
      <c r="L210" s="5"/>
      <c r="M210" s="5"/>
      <c r="N210" s="5"/>
      <c r="O210" s="5"/>
      <c r="P210" s="41"/>
      <c r="Q210" s="41"/>
      <c r="R210" s="41"/>
      <c r="S210" s="41"/>
    </row>
    <row r="211" spans="1:19" ht="18" x14ac:dyDescent="0.25">
      <c r="A211" s="5"/>
      <c r="B211" s="24">
        <f t="shared" si="63"/>
        <v>46356</v>
      </c>
      <c r="C211" s="25"/>
      <c r="D211" s="26"/>
      <c r="E211" s="26"/>
      <c r="F211" s="5"/>
      <c r="G211" s="5"/>
      <c r="H211" s="5"/>
      <c r="I211" s="5"/>
      <c r="J211" s="20"/>
      <c r="K211" s="20"/>
      <c r="L211" s="5"/>
      <c r="M211" s="5"/>
      <c r="N211" s="5"/>
      <c r="O211" s="5"/>
      <c r="P211" s="41"/>
      <c r="Q211" s="41"/>
      <c r="R211" s="41"/>
      <c r="S211" s="41"/>
    </row>
    <row r="212" spans="1:19" ht="18" x14ac:dyDescent="0.25">
      <c r="A212" s="5"/>
      <c r="B212" s="24">
        <f t="shared" si="63"/>
        <v>46363</v>
      </c>
      <c r="C212" s="25"/>
      <c r="D212" s="26"/>
      <c r="E212" s="26"/>
      <c r="F212" s="5"/>
      <c r="G212" s="5"/>
      <c r="H212" s="5"/>
      <c r="I212" s="5"/>
      <c r="J212" s="20"/>
      <c r="K212" s="20"/>
      <c r="L212" s="5"/>
      <c r="M212" s="5"/>
      <c r="N212" s="5"/>
      <c r="O212" s="5"/>
      <c r="P212" s="41"/>
      <c r="Q212" s="41"/>
      <c r="R212" s="41"/>
      <c r="S212" s="41"/>
    </row>
    <row r="213" spans="1:19" ht="18" x14ac:dyDescent="0.25">
      <c r="A213" s="5"/>
      <c r="B213" s="24">
        <f t="shared" si="63"/>
        <v>46370</v>
      </c>
      <c r="C213" s="25"/>
      <c r="D213" s="26"/>
      <c r="E213" s="26"/>
      <c r="F213" s="5"/>
      <c r="G213" s="5"/>
      <c r="H213" s="5"/>
      <c r="I213" s="5"/>
      <c r="J213" s="20"/>
      <c r="K213" s="20"/>
      <c r="L213" s="5"/>
      <c r="M213" s="5"/>
      <c r="N213" s="5"/>
      <c r="O213" s="5"/>
      <c r="P213" s="41"/>
      <c r="Q213" s="41"/>
      <c r="R213" s="41"/>
      <c r="S213" s="41"/>
    </row>
    <row r="214" spans="1:19" ht="18" x14ac:dyDescent="0.25">
      <c r="A214" s="5"/>
      <c r="B214" s="24">
        <f t="shared" si="63"/>
        <v>46377</v>
      </c>
      <c r="C214" s="25"/>
      <c r="D214" s="26"/>
      <c r="E214" s="26"/>
      <c r="F214" s="5"/>
      <c r="G214" s="5"/>
      <c r="H214" s="5"/>
      <c r="I214" s="5"/>
      <c r="J214" s="20"/>
      <c r="K214" s="20"/>
      <c r="L214" s="5"/>
      <c r="M214" s="5"/>
      <c r="N214" s="5"/>
      <c r="O214" s="5"/>
      <c r="P214" s="41"/>
      <c r="Q214" s="41"/>
      <c r="R214" s="41"/>
      <c r="S214" s="41"/>
    </row>
    <row r="215" spans="1:19" ht="18" x14ac:dyDescent="0.25">
      <c r="A215" s="5"/>
      <c r="B215" s="24">
        <f t="shared" si="63"/>
        <v>46384</v>
      </c>
      <c r="C215" s="25"/>
      <c r="D215" s="26"/>
      <c r="E215" s="26"/>
      <c r="F215" s="5"/>
      <c r="G215" s="5"/>
      <c r="H215" s="5"/>
      <c r="I215" s="5"/>
      <c r="J215" s="20"/>
      <c r="K215" s="20"/>
      <c r="L215" s="5"/>
      <c r="M215" s="5"/>
      <c r="N215" s="5"/>
      <c r="O215" s="5"/>
      <c r="P215" s="41"/>
      <c r="Q215" s="41"/>
      <c r="R215" s="41"/>
      <c r="S215" s="41"/>
    </row>
    <row r="216" spans="1:19" ht="18" x14ac:dyDescent="0.25">
      <c r="A216" s="5"/>
      <c r="B216" s="24">
        <f t="shared" si="63"/>
        <v>46391</v>
      </c>
      <c r="C216" s="25"/>
      <c r="D216" s="26"/>
      <c r="E216" s="26"/>
      <c r="F216" s="5"/>
      <c r="G216" s="5"/>
      <c r="H216" s="5"/>
      <c r="I216" s="5"/>
      <c r="J216" s="20"/>
      <c r="K216" s="20"/>
      <c r="L216" s="5"/>
      <c r="M216" s="5"/>
      <c r="N216" s="5"/>
      <c r="O216" s="5"/>
      <c r="P216" s="41"/>
      <c r="Q216" s="41"/>
      <c r="R216" s="41"/>
      <c r="S216" s="41"/>
    </row>
    <row r="217" spans="1:19" ht="18" x14ac:dyDescent="0.25">
      <c r="A217" s="5"/>
      <c r="B217" s="24">
        <f t="shared" si="63"/>
        <v>46398</v>
      </c>
      <c r="C217" s="25"/>
      <c r="D217" s="26"/>
      <c r="E217" s="26"/>
      <c r="F217" s="5"/>
      <c r="G217" s="5"/>
      <c r="H217" s="5"/>
      <c r="I217" s="5"/>
      <c r="J217" s="20"/>
      <c r="K217" s="20"/>
      <c r="L217" s="5"/>
      <c r="M217" s="5"/>
      <c r="N217" s="5"/>
      <c r="O217" s="5"/>
      <c r="P217" s="41"/>
      <c r="Q217" s="41"/>
      <c r="R217" s="41"/>
      <c r="S217" s="41"/>
    </row>
    <row r="218" spans="1:19" ht="18" x14ac:dyDescent="0.25">
      <c r="A218" s="5"/>
      <c r="B218" s="24">
        <f t="shared" si="63"/>
        <v>46405</v>
      </c>
      <c r="C218" s="25"/>
      <c r="D218" s="26"/>
      <c r="E218" s="26"/>
      <c r="F218" s="5"/>
      <c r="G218" s="5"/>
      <c r="H218" s="5"/>
      <c r="I218" s="5"/>
      <c r="J218" s="20"/>
      <c r="K218" s="20"/>
      <c r="L218" s="5"/>
      <c r="M218" s="5"/>
      <c r="N218" s="5"/>
      <c r="O218" s="5"/>
      <c r="P218" s="41"/>
      <c r="Q218" s="41"/>
      <c r="R218" s="41"/>
      <c r="S218" s="41"/>
    </row>
    <row r="219" spans="1:19" ht="18" x14ac:dyDescent="0.25">
      <c r="A219" s="5"/>
      <c r="B219" s="24">
        <f t="shared" si="63"/>
        <v>46412</v>
      </c>
      <c r="C219" s="25"/>
      <c r="D219" s="26"/>
      <c r="E219" s="26"/>
      <c r="F219" s="5"/>
      <c r="G219" s="5"/>
      <c r="H219" s="5"/>
      <c r="I219" s="5"/>
      <c r="J219" s="20"/>
      <c r="K219" s="20"/>
      <c r="L219" s="5"/>
      <c r="M219" s="5"/>
      <c r="N219" s="5"/>
      <c r="O219" s="5"/>
      <c r="P219" s="41"/>
      <c r="Q219" s="41"/>
      <c r="R219" s="41"/>
      <c r="S219" s="41"/>
    </row>
    <row r="220" spans="1:19" ht="18" x14ac:dyDescent="0.25">
      <c r="A220" s="5"/>
      <c r="B220" s="24">
        <f t="shared" si="63"/>
        <v>46419</v>
      </c>
      <c r="C220" s="25"/>
      <c r="D220" s="26"/>
      <c r="E220" s="26"/>
      <c r="F220" s="5"/>
      <c r="G220" s="5"/>
      <c r="H220" s="5"/>
      <c r="I220" s="5"/>
      <c r="J220" s="20"/>
      <c r="K220" s="20"/>
      <c r="L220" s="5"/>
      <c r="M220" s="5"/>
      <c r="N220" s="5"/>
      <c r="O220" s="5"/>
      <c r="P220" s="41"/>
      <c r="Q220" s="41"/>
      <c r="R220" s="41"/>
      <c r="S220" s="41"/>
    </row>
    <row r="221" spans="1:19" ht="18" x14ac:dyDescent="0.25">
      <c r="A221" s="5"/>
      <c r="B221" s="24"/>
      <c r="C221" s="25"/>
      <c r="D221" s="26"/>
      <c r="E221" s="26"/>
      <c r="F221" s="5"/>
      <c r="G221" s="5"/>
      <c r="H221" s="5"/>
      <c r="I221" s="5"/>
      <c r="J221" s="20"/>
      <c r="K221" s="20"/>
      <c r="L221" s="5"/>
      <c r="M221" s="5"/>
      <c r="N221" s="5"/>
      <c r="O221" s="5"/>
      <c r="P221" s="41"/>
      <c r="Q221" s="41"/>
      <c r="R221" s="41"/>
      <c r="S221" s="41"/>
    </row>
    <row r="222" spans="1:19" ht="18" x14ac:dyDescent="0.25">
      <c r="A222" s="5"/>
      <c r="B222" s="24"/>
      <c r="C222" s="25"/>
      <c r="D222" s="26"/>
      <c r="E222" s="26"/>
      <c r="F222" s="5"/>
      <c r="G222" s="5"/>
      <c r="H222" s="5"/>
      <c r="I222" s="5"/>
      <c r="J222" s="20"/>
      <c r="K222" s="20"/>
      <c r="L222" s="5"/>
      <c r="M222" s="5"/>
      <c r="N222" s="5"/>
      <c r="O222" s="5"/>
      <c r="P222" s="41"/>
      <c r="Q222" s="41"/>
      <c r="R222" s="41"/>
      <c r="S222" s="41"/>
    </row>
    <row r="223" spans="1:19" ht="18" x14ac:dyDescent="0.25">
      <c r="A223" s="5"/>
      <c r="B223" s="24"/>
      <c r="C223" s="25"/>
      <c r="D223" s="26"/>
      <c r="E223" s="26"/>
      <c r="F223" s="5"/>
      <c r="G223" s="5"/>
      <c r="H223" s="5"/>
      <c r="I223" s="5"/>
      <c r="J223" s="20"/>
      <c r="K223" s="20"/>
      <c r="L223" s="5"/>
      <c r="M223" s="5"/>
      <c r="N223" s="5"/>
      <c r="O223" s="5"/>
      <c r="P223" s="41"/>
      <c r="Q223" s="41"/>
      <c r="R223" s="41"/>
      <c r="S223" s="41"/>
    </row>
    <row r="224" spans="1:19" ht="18" x14ac:dyDescent="0.25">
      <c r="A224" s="5"/>
      <c r="B224" s="24"/>
      <c r="C224" s="25"/>
      <c r="D224" s="26"/>
      <c r="E224" s="26"/>
      <c r="F224" s="5"/>
      <c r="G224" s="5"/>
      <c r="H224" s="5"/>
      <c r="I224" s="5"/>
      <c r="J224" s="20"/>
      <c r="K224" s="20"/>
      <c r="L224" s="5"/>
      <c r="M224" s="5"/>
      <c r="N224" s="5"/>
      <c r="O224" s="5"/>
      <c r="P224" s="41"/>
      <c r="Q224" s="41"/>
      <c r="R224" s="41"/>
      <c r="S224" s="41"/>
    </row>
    <row r="225" spans="1:19" ht="18" x14ac:dyDescent="0.25">
      <c r="A225" s="5"/>
      <c r="B225" s="24"/>
      <c r="C225" s="25"/>
      <c r="D225" s="26"/>
      <c r="E225" s="26"/>
      <c r="F225" s="5"/>
      <c r="G225" s="5"/>
      <c r="H225" s="5"/>
      <c r="I225" s="5"/>
      <c r="J225" s="20"/>
      <c r="K225" s="20"/>
      <c r="L225" s="5"/>
      <c r="M225" s="5"/>
      <c r="N225" s="5"/>
      <c r="O225" s="5"/>
      <c r="P225" s="41"/>
      <c r="Q225" s="41"/>
      <c r="R225" s="41"/>
      <c r="S225" s="41"/>
    </row>
    <row r="226" spans="1:19" ht="18" x14ac:dyDescent="0.25">
      <c r="A226" s="5"/>
      <c r="B226" s="27"/>
      <c r="C226" s="25"/>
      <c r="D226" s="26"/>
      <c r="E226" s="26"/>
      <c r="F226" s="5"/>
      <c r="G226" s="5"/>
      <c r="H226" s="5"/>
      <c r="I226" s="5"/>
      <c r="J226" s="20"/>
      <c r="K226" s="20"/>
      <c r="L226" s="5"/>
      <c r="M226" s="5"/>
      <c r="N226" s="5"/>
      <c r="O226" s="5"/>
      <c r="P226" s="41"/>
      <c r="Q226" s="41"/>
      <c r="R226" s="41"/>
      <c r="S226" s="41"/>
    </row>
    <row r="227" spans="1:19" ht="18" x14ac:dyDescent="0.25">
      <c r="A227" s="5"/>
      <c r="B227" s="27"/>
      <c r="C227" s="25"/>
      <c r="D227" s="26"/>
      <c r="E227" s="26"/>
      <c r="F227" s="5"/>
      <c r="G227" s="5"/>
      <c r="H227" s="5"/>
      <c r="I227" s="5"/>
      <c r="J227" s="20"/>
      <c r="K227" s="20"/>
      <c r="L227" s="5"/>
      <c r="M227" s="5"/>
      <c r="N227" s="5"/>
      <c r="O227" s="5"/>
      <c r="P227" s="41"/>
      <c r="Q227" s="41"/>
      <c r="R227" s="41"/>
      <c r="S227" s="41"/>
    </row>
    <row r="228" spans="1:19" ht="18" x14ac:dyDescent="0.25">
      <c r="A228" s="5"/>
      <c r="B228" s="27"/>
      <c r="C228" s="25"/>
      <c r="D228" s="26"/>
      <c r="E228" s="26"/>
      <c r="F228" s="5"/>
      <c r="G228" s="5"/>
      <c r="H228" s="5"/>
      <c r="I228" s="5"/>
      <c r="J228" s="20"/>
      <c r="K228" s="20"/>
      <c r="L228" s="5"/>
      <c r="M228" s="5"/>
      <c r="N228" s="5"/>
      <c r="O228" s="5"/>
      <c r="P228" s="41"/>
      <c r="Q228" s="41"/>
      <c r="R228" s="41"/>
      <c r="S228" s="41"/>
    </row>
    <row r="229" spans="1:19" ht="18" x14ac:dyDescent="0.25">
      <c r="A229" s="5"/>
      <c r="B229" s="27"/>
      <c r="C229" s="25"/>
      <c r="D229" s="26"/>
      <c r="E229" s="26"/>
      <c r="F229" s="5"/>
      <c r="G229" s="5"/>
      <c r="H229" s="5"/>
      <c r="I229" s="5"/>
      <c r="J229" s="20"/>
      <c r="K229" s="20"/>
      <c r="L229" s="5"/>
      <c r="M229" s="5"/>
      <c r="N229" s="5"/>
      <c r="O229" s="5"/>
      <c r="P229" s="41"/>
      <c r="Q229" s="41"/>
      <c r="R229" s="41"/>
      <c r="S229" s="41"/>
    </row>
    <row r="230" spans="1:19" ht="18" x14ac:dyDescent="0.25">
      <c r="A230" s="5"/>
      <c r="B230" s="27"/>
      <c r="C230" s="25"/>
      <c r="D230" s="26"/>
      <c r="E230" s="26"/>
      <c r="F230" s="5"/>
      <c r="G230" s="5"/>
      <c r="H230" s="5"/>
      <c r="I230" s="5"/>
      <c r="J230" s="20"/>
      <c r="K230" s="20"/>
      <c r="L230" s="5"/>
      <c r="M230" s="5"/>
      <c r="N230" s="5"/>
      <c r="O230" s="5"/>
      <c r="P230" s="41"/>
      <c r="Q230" s="41"/>
      <c r="R230" s="41"/>
      <c r="S230" s="41"/>
    </row>
    <row r="231" spans="1:19" ht="18" x14ac:dyDescent="0.25">
      <c r="A231" s="5"/>
      <c r="B231" s="27"/>
      <c r="C231" s="25"/>
      <c r="D231" s="26"/>
      <c r="E231" s="26"/>
      <c r="F231" s="5"/>
      <c r="G231" s="5"/>
      <c r="H231" s="5"/>
      <c r="I231" s="5"/>
      <c r="J231" s="20"/>
      <c r="K231" s="20"/>
      <c r="L231" s="5"/>
      <c r="M231" s="5"/>
      <c r="N231" s="5"/>
      <c r="O231" s="5"/>
      <c r="P231" s="41"/>
      <c r="Q231" s="41"/>
      <c r="R231" s="41"/>
      <c r="S231" s="41"/>
    </row>
    <row r="232" spans="1:19" ht="18" x14ac:dyDescent="0.25">
      <c r="A232" s="5"/>
      <c r="B232" s="8"/>
      <c r="C232" s="5"/>
      <c r="D232" s="20"/>
      <c r="E232" s="20"/>
      <c r="F232" s="5"/>
      <c r="G232" s="5"/>
      <c r="H232" s="5"/>
      <c r="I232" s="5"/>
      <c r="J232" s="20"/>
      <c r="K232" s="20"/>
      <c r="L232" s="5"/>
      <c r="M232" s="5"/>
      <c r="N232" s="5"/>
      <c r="O232" s="5"/>
      <c r="P232" s="41"/>
      <c r="Q232" s="41"/>
      <c r="R232" s="41"/>
      <c r="S232" s="41"/>
    </row>
    <row r="233" spans="1:19" ht="18.75" thickBot="1" x14ac:dyDescent="0.3">
      <c r="A233" s="5"/>
      <c r="B233" s="29"/>
      <c r="C233" s="5"/>
      <c r="D233" s="20"/>
      <c r="E233" s="20"/>
      <c r="F233" s="5"/>
      <c r="G233" s="5"/>
      <c r="H233" s="5"/>
      <c r="I233" s="5"/>
      <c r="J233" s="20"/>
      <c r="K233" s="20"/>
      <c r="L233" s="5"/>
      <c r="M233" s="5"/>
      <c r="N233" s="5"/>
      <c r="O233" s="5"/>
      <c r="P233" s="41"/>
      <c r="Q233" s="41"/>
      <c r="R233" s="41"/>
      <c r="S233" s="41"/>
    </row>
    <row r="234" spans="1:19" ht="18.75" thickTop="1" x14ac:dyDescent="0.25">
      <c r="A234" s="19"/>
      <c r="B234" s="19"/>
      <c r="C234" s="19"/>
      <c r="D234" s="18">
        <f>COUNTA(D201:D231)</f>
        <v>2</v>
      </c>
      <c r="E234" s="18">
        <f>COUNTA(E201:E231)</f>
        <v>4</v>
      </c>
      <c r="F234" s="5"/>
      <c r="G234" s="5"/>
      <c r="H234" s="5"/>
      <c r="I234" s="5"/>
      <c r="J234" s="20"/>
      <c r="K234" s="20"/>
      <c r="L234" s="5"/>
      <c r="M234" s="5"/>
      <c r="N234" s="5"/>
      <c r="O234" s="5"/>
      <c r="P234" s="41"/>
      <c r="Q234" s="41"/>
      <c r="R234" s="41"/>
      <c r="S234" s="41"/>
    </row>
    <row r="235" spans="1:19" ht="18" x14ac:dyDescent="0.25">
      <c r="A235" s="5"/>
      <c r="B235" s="29"/>
      <c r="C235" s="5"/>
      <c r="D235" s="5"/>
      <c r="E235" s="20"/>
      <c r="F235" s="20"/>
      <c r="G235" s="5"/>
      <c r="H235" s="5"/>
      <c r="I235" s="20"/>
      <c r="J235" s="20"/>
      <c r="K235" s="20"/>
      <c r="L235" s="5"/>
      <c r="M235" s="5"/>
      <c r="N235" s="5"/>
      <c r="O235" s="5"/>
      <c r="P235" s="41"/>
      <c r="Q235" s="41"/>
      <c r="R235" s="41"/>
      <c r="S235" s="41"/>
    </row>
    <row r="236" spans="1:19" ht="36.75" thickBot="1" x14ac:dyDescent="0.3">
      <c r="A236" s="2"/>
      <c r="B236" s="2"/>
      <c r="C236" s="2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5"/>
      <c r="M236" s="5"/>
      <c r="N236" s="5"/>
      <c r="O236" s="5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22"/>
      <c r="D237" s="23" t="s">
        <v>44</v>
      </c>
      <c r="E237" s="23"/>
      <c r="F237" s="23"/>
      <c r="G237" s="23"/>
      <c r="H237" s="23" t="s">
        <v>44</v>
      </c>
      <c r="I237" s="20"/>
      <c r="J237" s="20"/>
      <c r="K237" s="20"/>
      <c r="L237" s="5"/>
      <c r="M237" s="5"/>
      <c r="N237" s="5"/>
      <c r="O237" s="5"/>
      <c r="P237" s="41"/>
      <c r="Q237" s="41"/>
      <c r="R237" s="41"/>
      <c r="S237" s="41"/>
    </row>
    <row r="238" spans="1:19" ht="18" x14ac:dyDescent="0.25">
      <c r="A238" s="5"/>
      <c r="B238" s="24">
        <f>SUM(B237+7)</f>
        <v>46293</v>
      </c>
      <c r="C238" s="25"/>
      <c r="D238" s="26" t="s">
        <v>44</v>
      </c>
      <c r="E238" s="26"/>
      <c r="F238" s="26"/>
      <c r="G238" s="26"/>
      <c r="H238" s="26" t="s">
        <v>44</v>
      </c>
      <c r="I238" s="20"/>
      <c r="J238" s="20"/>
      <c r="K238" s="20"/>
      <c r="L238" s="5"/>
      <c r="M238" s="5"/>
      <c r="N238" s="5"/>
      <c r="O238" s="5"/>
      <c r="P238" s="41"/>
      <c r="Q238" s="41"/>
      <c r="R238" s="41"/>
      <c r="S238" s="41"/>
    </row>
    <row r="239" spans="1:19" ht="18" x14ac:dyDescent="0.25">
      <c r="A239" s="5"/>
      <c r="B239" s="24">
        <f t="shared" ref="B239:B256" si="64">SUM(B238+7)</f>
        <v>46300</v>
      </c>
      <c r="C239" s="25"/>
      <c r="D239" s="26" t="s">
        <v>44</v>
      </c>
      <c r="E239" s="26"/>
      <c r="F239" s="26"/>
      <c r="G239" s="26" t="s">
        <v>44</v>
      </c>
      <c r="H239" s="26"/>
      <c r="I239" s="20"/>
      <c r="J239" s="20"/>
      <c r="K239" s="20"/>
      <c r="L239" s="5"/>
      <c r="M239" s="5"/>
      <c r="N239" s="5"/>
      <c r="O239" s="5"/>
      <c r="P239" s="41"/>
      <c r="Q239" s="41"/>
      <c r="R239" s="41"/>
      <c r="S239" s="41"/>
    </row>
    <row r="240" spans="1:19" ht="18" x14ac:dyDescent="0.25">
      <c r="A240" s="5"/>
      <c r="B240" s="24">
        <f t="shared" si="64"/>
        <v>46307</v>
      </c>
      <c r="C240" s="25"/>
      <c r="D240" s="26"/>
      <c r="E240" s="26" t="s">
        <v>44</v>
      </c>
      <c r="F240" s="26"/>
      <c r="G240" s="26"/>
      <c r="H240" s="26" t="s">
        <v>44</v>
      </c>
      <c r="I240" s="20"/>
      <c r="J240" s="20"/>
      <c r="K240" s="20"/>
      <c r="L240" s="5"/>
      <c r="M240" s="5"/>
      <c r="N240" s="5"/>
      <c r="O240" s="5"/>
      <c r="P240" s="41"/>
      <c r="Q240" s="41"/>
      <c r="R240" s="41"/>
      <c r="S240" s="41"/>
    </row>
    <row r="241" spans="1:19" ht="18" x14ac:dyDescent="0.25">
      <c r="A241" s="5"/>
      <c r="B241" s="24">
        <f t="shared" si="64"/>
        <v>46314</v>
      </c>
      <c r="C241" s="25"/>
      <c r="D241" s="26"/>
      <c r="E241" s="26" t="s">
        <v>44</v>
      </c>
      <c r="F241" s="26"/>
      <c r="G241" s="26"/>
      <c r="H241" s="26" t="s">
        <v>44</v>
      </c>
      <c r="I241" s="20"/>
      <c r="J241" s="20"/>
      <c r="K241" s="20"/>
      <c r="L241" s="5"/>
      <c r="M241" s="5"/>
      <c r="N241" s="5"/>
      <c r="O241" s="5"/>
      <c r="P241" s="41"/>
      <c r="Q241" s="41"/>
      <c r="R241" s="41"/>
      <c r="S241" s="41"/>
    </row>
    <row r="242" spans="1:19" ht="18" x14ac:dyDescent="0.25">
      <c r="A242" s="5"/>
      <c r="B242" s="24">
        <f t="shared" si="64"/>
        <v>46321</v>
      </c>
      <c r="C242" s="25"/>
      <c r="D242" s="26" t="s">
        <v>44</v>
      </c>
      <c r="E242" s="26"/>
      <c r="F242" s="26"/>
      <c r="G242" s="26"/>
      <c r="H242" s="26" t="s">
        <v>44</v>
      </c>
      <c r="I242" s="20"/>
      <c r="J242" s="20"/>
      <c r="K242" s="20"/>
      <c r="L242" s="5"/>
      <c r="M242" s="5"/>
      <c r="N242" s="5"/>
      <c r="O242" s="5"/>
      <c r="P242" s="41"/>
      <c r="Q242" s="41"/>
      <c r="R242" s="41"/>
      <c r="S242" s="41"/>
    </row>
    <row r="243" spans="1:19" ht="18" x14ac:dyDescent="0.25">
      <c r="A243" s="5"/>
      <c r="B243" s="24">
        <f t="shared" si="64"/>
        <v>46328</v>
      </c>
      <c r="C243" s="25"/>
      <c r="D243" s="26"/>
      <c r="E243" s="26"/>
      <c r="F243" s="26"/>
      <c r="G243" s="26"/>
      <c r="H243" s="26"/>
      <c r="I243" s="20"/>
      <c r="J243" s="20"/>
      <c r="K243" s="20"/>
      <c r="L243" s="5"/>
      <c r="M243" s="5"/>
      <c r="N243" s="5"/>
      <c r="O243" s="5"/>
      <c r="P243" s="41"/>
      <c r="Q243" s="41"/>
      <c r="R243" s="41"/>
      <c r="S243" s="41"/>
    </row>
    <row r="244" spans="1:19" ht="18" x14ac:dyDescent="0.25">
      <c r="A244" s="5"/>
      <c r="B244" s="24">
        <f t="shared" si="64"/>
        <v>46335</v>
      </c>
      <c r="C244" s="25"/>
      <c r="D244" s="26"/>
      <c r="E244" s="26"/>
      <c r="F244" s="26"/>
      <c r="G244" s="26"/>
      <c r="H244" s="26"/>
      <c r="I244" s="20"/>
      <c r="J244" s="20"/>
      <c r="K244" s="20"/>
      <c r="L244" s="5"/>
      <c r="M244" s="5"/>
      <c r="N244" s="5"/>
      <c r="O244" s="5"/>
      <c r="P244" s="41"/>
      <c r="Q244" s="41"/>
      <c r="R244" s="41"/>
      <c r="S244" s="41"/>
    </row>
    <row r="245" spans="1:19" ht="18" x14ac:dyDescent="0.25">
      <c r="A245" s="5"/>
      <c r="B245" s="24">
        <f t="shared" si="64"/>
        <v>46342</v>
      </c>
      <c r="C245" s="25"/>
      <c r="D245" s="26"/>
      <c r="E245" s="26"/>
      <c r="F245" s="26"/>
      <c r="G245" s="26"/>
      <c r="H245" s="26"/>
      <c r="I245" s="20"/>
      <c r="J245" s="20"/>
      <c r="K245" s="20"/>
      <c r="L245" s="5"/>
      <c r="M245" s="5"/>
      <c r="N245" s="5"/>
      <c r="O245" s="5"/>
      <c r="P245" s="41"/>
      <c r="Q245" s="41"/>
      <c r="R245" s="41"/>
      <c r="S245" s="41"/>
    </row>
    <row r="246" spans="1:19" ht="18" x14ac:dyDescent="0.25">
      <c r="A246" s="5"/>
      <c r="B246" s="24">
        <f t="shared" si="64"/>
        <v>46349</v>
      </c>
      <c r="C246" s="25"/>
      <c r="D246" s="26"/>
      <c r="E246" s="26"/>
      <c r="F246" s="26"/>
      <c r="G246" s="26"/>
      <c r="H246" s="26"/>
      <c r="I246" s="20"/>
      <c r="J246" s="20"/>
      <c r="K246" s="20"/>
      <c r="L246" s="5"/>
      <c r="M246" s="5"/>
      <c r="N246" s="5"/>
      <c r="O246" s="5"/>
      <c r="P246" s="41"/>
      <c r="Q246" s="41"/>
      <c r="R246" s="41"/>
      <c r="S246" s="41"/>
    </row>
    <row r="247" spans="1:19" ht="18" x14ac:dyDescent="0.25">
      <c r="A247" s="5"/>
      <c r="B247" s="24">
        <f t="shared" si="64"/>
        <v>46356</v>
      </c>
      <c r="C247" s="25"/>
      <c r="D247" s="26"/>
      <c r="E247" s="26"/>
      <c r="F247" s="26"/>
      <c r="G247" s="26"/>
      <c r="H247" s="26"/>
      <c r="I247" s="20"/>
      <c r="J247" s="20"/>
      <c r="K247" s="20"/>
      <c r="L247" s="5"/>
      <c r="M247" s="5"/>
      <c r="N247" s="5"/>
      <c r="O247" s="5"/>
      <c r="P247" s="41"/>
      <c r="Q247" s="41"/>
      <c r="R247" s="41"/>
      <c r="S247" s="41"/>
    </row>
    <row r="248" spans="1:19" ht="18" x14ac:dyDescent="0.25">
      <c r="A248" s="5"/>
      <c r="B248" s="24">
        <f t="shared" si="64"/>
        <v>46363</v>
      </c>
      <c r="C248" s="25"/>
      <c r="D248" s="26"/>
      <c r="E248" s="26"/>
      <c r="F248" s="26"/>
      <c r="G248" s="26"/>
      <c r="H248" s="26"/>
      <c r="I248" s="20"/>
      <c r="J248" s="20"/>
      <c r="K248" s="20"/>
      <c r="L248" s="5"/>
      <c r="M248" s="5"/>
      <c r="N248" s="5"/>
      <c r="O248" s="5"/>
      <c r="P248" s="41"/>
      <c r="Q248" s="41"/>
      <c r="R248" s="41"/>
      <c r="S248" s="41"/>
    </row>
    <row r="249" spans="1:19" ht="18" x14ac:dyDescent="0.25">
      <c r="A249" s="5"/>
      <c r="B249" s="24">
        <f t="shared" si="64"/>
        <v>46370</v>
      </c>
      <c r="C249" s="25"/>
      <c r="D249" s="26"/>
      <c r="E249" s="26"/>
      <c r="F249" s="26"/>
      <c r="G249" s="26"/>
      <c r="H249" s="26"/>
      <c r="I249" s="20"/>
      <c r="J249" s="20"/>
      <c r="K249" s="20"/>
      <c r="L249" s="5"/>
      <c r="M249" s="5"/>
      <c r="N249" s="5"/>
      <c r="O249" s="5"/>
      <c r="P249" s="41"/>
      <c r="Q249" s="41"/>
      <c r="R249" s="41"/>
      <c r="S249" s="41"/>
    </row>
    <row r="250" spans="1:19" ht="18" x14ac:dyDescent="0.25">
      <c r="A250" s="5"/>
      <c r="B250" s="24">
        <f t="shared" si="64"/>
        <v>46377</v>
      </c>
      <c r="C250" s="25"/>
      <c r="D250" s="26"/>
      <c r="E250" s="26"/>
      <c r="F250" s="26"/>
      <c r="G250" s="26"/>
      <c r="H250" s="26"/>
      <c r="I250" s="20"/>
      <c r="J250" s="20"/>
      <c r="K250" s="20"/>
      <c r="L250" s="5"/>
      <c r="M250" s="5"/>
      <c r="N250" s="5"/>
      <c r="O250" s="5"/>
      <c r="P250" s="41"/>
      <c r="Q250" s="41"/>
      <c r="R250" s="41"/>
      <c r="S250" s="41"/>
    </row>
    <row r="251" spans="1:19" ht="18" x14ac:dyDescent="0.25">
      <c r="A251" s="5"/>
      <c r="B251" s="24">
        <f t="shared" si="64"/>
        <v>46384</v>
      </c>
      <c r="C251" s="25"/>
      <c r="D251" s="26"/>
      <c r="E251" s="26"/>
      <c r="F251" s="26"/>
      <c r="G251" s="26"/>
      <c r="H251" s="26"/>
      <c r="I251" s="20"/>
      <c r="J251" s="20"/>
      <c r="K251" s="20"/>
      <c r="L251" s="5"/>
      <c r="M251" s="5"/>
      <c r="N251" s="5"/>
      <c r="O251" s="5"/>
      <c r="P251" s="41"/>
      <c r="Q251" s="41"/>
      <c r="R251" s="41"/>
      <c r="S251" s="41"/>
    </row>
    <row r="252" spans="1:19" ht="18" x14ac:dyDescent="0.25">
      <c r="A252" s="5"/>
      <c r="B252" s="24">
        <f t="shared" si="64"/>
        <v>46391</v>
      </c>
      <c r="C252" s="25"/>
      <c r="D252" s="26"/>
      <c r="E252" s="26"/>
      <c r="F252" s="26"/>
      <c r="G252" s="26"/>
      <c r="H252" s="26"/>
      <c r="I252" s="20"/>
      <c r="J252" s="20"/>
      <c r="K252" s="20"/>
      <c r="L252" s="5"/>
      <c r="M252" s="5"/>
      <c r="N252" s="5"/>
      <c r="O252" s="5"/>
      <c r="P252" s="41"/>
      <c r="Q252" s="41"/>
      <c r="R252" s="41"/>
      <c r="S252" s="41"/>
    </row>
    <row r="253" spans="1:19" ht="18" x14ac:dyDescent="0.25">
      <c r="A253" s="5"/>
      <c r="B253" s="24">
        <f t="shared" si="64"/>
        <v>46398</v>
      </c>
      <c r="C253" s="25"/>
      <c r="D253" s="26"/>
      <c r="E253" s="26"/>
      <c r="F253" s="26"/>
      <c r="G253" s="26"/>
      <c r="H253" s="26"/>
      <c r="I253" s="20"/>
      <c r="J253" s="20"/>
      <c r="K253" s="20"/>
      <c r="L253" s="5"/>
      <c r="M253" s="5"/>
      <c r="N253" s="5"/>
      <c r="O253" s="5"/>
      <c r="P253" s="41"/>
      <c r="Q253" s="41"/>
      <c r="R253" s="41"/>
      <c r="S253" s="41"/>
    </row>
    <row r="254" spans="1:19" ht="18" x14ac:dyDescent="0.25">
      <c r="A254" s="5"/>
      <c r="B254" s="24">
        <f t="shared" si="64"/>
        <v>46405</v>
      </c>
      <c r="C254" s="25"/>
      <c r="D254" s="26"/>
      <c r="E254" s="26"/>
      <c r="F254" s="26"/>
      <c r="G254" s="26"/>
      <c r="H254" s="26"/>
      <c r="I254" s="20"/>
      <c r="J254" s="20"/>
      <c r="K254" s="20"/>
      <c r="L254" s="5"/>
      <c r="M254" s="5"/>
      <c r="N254" s="5"/>
      <c r="O254" s="5"/>
      <c r="P254" s="41"/>
      <c r="Q254" s="41"/>
      <c r="R254" s="41"/>
      <c r="S254" s="41"/>
    </row>
    <row r="255" spans="1:19" ht="18" x14ac:dyDescent="0.25">
      <c r="A255" s="5"/>
      <c r="B255" s="24">
        <f t="shared" si="64"/>
        <v>46412</v>
      </c>
      <c r="C255" s="25"/>
      <c r="D255" s="26"/>
      <c r="E255" s="26"/>
      <c r="F255" s="26"/>
      <c r="G255" s="26"/>
      <c r="H255" s="26"/>
      <c r="I255" s="20"/>
      <c r="J255" s="20"/>
      <c r="K255" s="20"/>
      <c r="L255" s="5"/>
      <c r="M255" s="5"/>
      <c r="N255" s="5"/>
      <c r="O255" s="5"/>
      <c r="P255" s="41"/>
      <c r="Q255" s="41"/>
      <c r="R255" s="41"/>
      <c r="S255" s="41"/>
    </row>
    <row r="256" spans="1:19" ht="18" x14ac:dyDescent="0.25">
      <c r="A256" s="5"/>
      <c r="B256" s="24">
        <f t="shared" si="64"/>
        <v>46419</v>
      </c>
      <c r="C256" s="25"/>
      <c r="D256" s="26"/>
      <c r="E256" s="26"/>
      <c r="F256" s="26"/>
      <c r="G256" s="26"/>
      <c r="H256" s="26"/>
      <c r="I256" s="20"/>
      <c r="J256" s="20"/>
      <c r="K256" s="20"/>
      <c r="L256" s="5"/>
      <c r="M256" s="5"/>
      <c r="N256" s="5"/>
      <c r="O256" s="5"/>
      <c r="P256" s="41"/>
      <c r="Q256" s="41"/>
      <c r="R256" s="41"/>
      <c r="S256" s="41"/>
    </row>
    <row r="257" spans="1:19" ht="18" x14ac:dyDescent="0.25">
      <c r="A257" s="5"/>
      <c r="B257" s="24"/>
      <c r="C257" s="25"/>
      <c r="D257" s="26"/>
      <c r="E257" s="26"/>
      <c r="F257" s="26"/>
      <c r="G257" s="26"/>
      <c r="H257" s="26"/>
      <c r="I257" s="20"/>
      <c r="J257" s="20"/>
      <c r="K257" s="20"/>
      <c r="L257" s="5"/>
      <c r="M257" s="5"/>
      <c r="N257" s="5"/>
      <c r="O257" s="5"/>
      <c r="P257" s="41"/>
      <c r="Q257" s="41"/>
      <c r="R257" s="41"/>
      <c r="S257" s="41"/>
    </row>
    <row r="258" spans="1:19" ht="18" x14ac:dyDescent="0.25">
      <c r="A258" s="5"/>
      <c r="B258" s="24"/>
      <c r="C258" s="25"/>
      <c r="D258" s="26"/>
      <c r="E258" s="26"/>
      <c r="F258" s="26"/>
      <c r="G258" s="26"/>
      <c r="H258" s="26"/>
      <c r="I258" s="20"/>
      <c r="J258" s="20"/>
      <c r="K258" s="20"/>
      <c r="L258" s="5"/>
      <c r="M258" s="5"/>
      <c r="N258" s="5"/>
      <c r="O258" s="5"/>
      <c r="P258" s="41"/>
      <c r="Q258" s="41"/>
      <c r="R258" s="41"/>
      <c r="S258" s="41"/>
    </row>
    <row r="259" spans="1:19" ht="18" x14ac:dyDescent="0.25">
      <c r="A259" s="5"/>
      <c r="B259" s="24"/>
      <c r="C259" s="25"/>
      <c r="D259" s="26"/>
      <c r="E259" s="26"/>
      <c r="F259" s="26"/>
      <c r="G259" s="26"/>
      <c r="H259" s="26"/>
      <c r="I259" s="20"/>
      <c r="J259" s="20"/>
      <c r="K259" s="20"/>
      <c r="L259" s="5"/>
      <c r="M259" s="5"/>
      <c r="N259" s="5"/>
      <c r="O259" s="5"/>
      <c r="P259" s="41"/>
      <c r="Q259" s="41"/>
      <c r="R259" s="41"/>
      <c r="S259" s="41"/>
    </row>
    <row r="260" spans="1:19" ht="18" x14ac:dyDescent="0.25">
      <c r="A260" s="5"/>
      <c r="B260" s="24"/>
      <c r="C260" s="25"/>
      <c r="D260" s="26"/>
      <c r="E260" s="26"/>
      <c r="F260" s="26"/>
      <c r="G260" s="26"/>
      <c r="H260" s="26"/>
      <c r="I260" s="20"/>
      <c r="J260" s="20"/>
      <c r="K260" s="20"/>
      <c r="L260" s="5"/>
      <c r="M260" s="5"/>
      <c r="N260" s="5"/>
      <c r="O260" s="5"/>
      <c r="P260" s="41"/>
      <c r="Q260" s="41"/>
      <c r="R260" s="41"/>
      <c r="S260" s="41"/>
    </row>
    <row r="261" spans="1:19" ht="18" x14ac:dyDescent="0.25">
      <c r="A261" s="5"/>
      <c r="B261" s="24"/>
      <c r="C261" s="25"/>
      <c r="D261" s="26"/>
      <c r="E261" s="26"/>
      <c r="F261" s="26"/>
      <c r="G261" s="26"/>
      <c r="H261" s="26"/>
      <c r="I261" s="20"/>
      <c r="J261" s="20"/>
      <c r="K261" s="20"/>
      <c r="L261" s="5"/>
      <c r="M261" s="5"/>
      <c r="N261" s="5"/>
      <c r="O261" s="5"/>
      <c r="P261" s="41"/>
      <c r="Q261" s="41"/>
      <c r="R261" s="41"/>
      <c r="S261" s="41"/>
    </row>
    <row r="262" spans="1:19" ht="18" x14ac:dyDescent="0.25">
      <c r="A262" s="5"/>
      <c r="B262" s="27"/>
      <c r="C262" s="25"/>
      <c r="D262" s="26"/>
      <c r="E262" s="26"/>
      <c r="F262" s="26"/>
      <c r="G262" s="26"/>
      <c r="H262" s="26"/>
      <c r="I262" s="20"/>
      <c r="J262" s="20"/>
      <c r="K262" s="20"/>
      <c r="L262" s="5"/>
      <c r="M262" s="5"/>
      <c r="N262" s="5"/>
      <c r="O262" s="5"/>
      <c r="P262" s="41"/>
      <c r="Q262" s="41"/>
      <c r="R262" s="41"/>
      <c r="S262" s="41"/>
    </row>
    <row r="263" spans="1:19" ht="18" x14ac:dyDescent="0.25">
      <c r="A263" s="5"/>
      <c r="B263" s="27"/>
      <c r="C263" s="25"/>
      <c r="D263" s="26"/>
      <c r="E263" s="26"/>
      <c r="F263" s="26"/>
      <c r="G263" s="26"/>
      <c r="H263" s="26"/>
      <c r="I263" s="20"/>
      <c r="J263" s="20"/>
      <c r="K263" s="20"/>
      <c r="L263" s="5"/>
      <c r="M263" s="5"/>
      <c r="N263" s="5"/>
      <c r="O263" s="5"/>
      <c r="P263" s="41"/>
      <c r="Q263" s="41"/>
      <c r="R263" s="41"/>
      <c r="S263" s="41"/>
    </row>
    <row r="264" spans="1:19" ht="18" x14ac:dyDescent="0.25">
      <c r="A264" s="5"/>
      <c r="B264" s="27"/>
      <c r="C264" s="25"/>
      <c r="D264" s="26"/>
      <c r="E264" s="26"/>
      <c r="F264" s="26"/>
      <c r="G264" s="26"/>
      <c r="H264" s="26"/>
      <c r="I264" s="20"/>
      <c r="J264" s="20"/>
      <c r="K264" s="20"/>
      <c r="L264" s="5"/>
      <c r="M264" s="5"/>
      <c r="N264" s="5"/>
      <c r="O264" s="5"/>
      <c r="P264" s="41"/>
      <c r="Q264" s="41"/>
      <c r="R264" s="41"/>
      <c r="S264" s="41"/>
    </row>
    <row r="265" spans="1:19" ht="18" x14ac:dyDescent="0.25">
      <c r="A265" s="5"/>
      <c r="B265" s="27"/>
      <c r="C265" s="25"/>
      <c r="D265" s="26"/>
      <c r="E265" s="26"/>
      <c r="F265" s="26"/>
      <c r="G265" s="26"/>
      <c r="H265" s="26"/>
      <c r="I265" s="20"/>
      <c r="J265" s="20"/>
      <c r="K265" s="20"/>
      <c r="L265" s="5"/>
      <c r="M265" s="5"/>
      <c r="N265" s="5"/>
      <c r="O265" s="5"/>
      <c r="P265" s="41"/>
      <c r="Q265" s="41"/>
      <c r="R265" s="41"/>
      <c r="S265" s="41"/>
    </row>
    <row r="266" spans="1:19" ht="18" x14ac:dyDescent="0.25">
      <c r="A266" s="5"/>
      <c r="B266" s="27"/>
      <c r="C266" s="25"/>
      <c r="D266" s="26"/>
      <c r="E266" s="26"/>
      <c r="F266" s="26"/>
      <c r="G266" s="26"/>
      <c r="H266" s="26"/>
      <c r="I266" s="20"/>
      <c r="J266" s="20"/>
      <c r="K266" s="20"/>
      <c r="L266" s="5"/>
      <c r="M266" s="5"/>
      <c r="N266" s="5"/>
      <c r="O266" s="5"/>
      <c r="P266" s="41"/>
      <c r="Q266" s="41"/>
      <c r="R266" s="41"/>
      <c r="S266" s="41"/>
    </row>
    <row r="267" spans="1:19" ht="18" x14ac:dyDescent="0.25">
      <c r="A267" s="5"/>
      <c r="B267" s="27"/>
      <c r="C267" s="25"/>
      <c r="D267" s="26"/>
      <c r="E267" s="26"/>
      <c r="F267" s="26"/>
      <c r="G267" s="26"/>
      <c r="H267" s="26"/>
      <c r="I267" s="20"/>
      <c r="J267" s="20"/>
      <c r="K267" s="20"/>
      <c r="L267" s="5"/>
      <c r="M267" s="5"/>
      <c r="N267" s="5"/>
      <c r="O267" s="5"/>
      <c r="P267" s="41"/>
      <c r="Q267" s="41"/>
      <c r="R267" s="41"/>
      <c r="S267" s="41"/>
    </row>
    <row r="268" spans="1:19" ht="18" x14ac:dyDescent="0.25">
      <c r="A268" s="5"/>
      <c r="B268" s="8"/>
      <c r="C268" s="5"/>
      <c r="D268" s="20"/>
      <c r="E268" s="20"/>
      <c r="F268" s="20"/>
      <c r="G268" s="20"/>
      <c r="H268" s="20"/>
      <c r="I268" s="20"/>
      <c r="J268" s="20"/>
      <c r="K268" s="20"/>
      <c r="L268" s="5"/>
      <c r="M268" s="5"/>
      <c r="N268" s="5"/>
      <c r="O268" s="5"/>
      <c r="P268" s="41"/>
      <c r="Q268" s="41"/>
      <c r="R268" s="41"/>
      <c r="S268" s="41"/>
    </row>
    <row r="269" spans="1:19" ht="18.75" thickBot="1" x14ac:dyDescent="0.3">
      <c r="A269" s="5"/>
      <c r="B269" s="29"/>
      <c r="C269" s="5"/>
      <c r="D269" s="20"/>
      <c r="E269" s="20"/>
      <c r="F269" s="20"/>
      <c r="G269" s="20"/>
      <c r="H269" s="20"/>
      <c r="I269" s="20"/>
      <c r="J269" s="20"/>
      <c r="K269" s="20"/>
      <c r="L269" s="5"/>
      <c r="M269" s="5"/>
      <c r="N269" s="5"/>
      <c r="O269" s="5"/>
      <c r="P269" s="41"/>
      <c r="Q269" s="41"/>
      <c r="R269" s="41"/>
      <c r="S269" s="41"/>
    </row>
    <row r="270" spans="1:19" ht="18.75" thickTop="1" x14ac:dyDescent="0.25">
      <c r="A270" s="19"/>
      <c r="B270" s="19"/>
      <c r="C270" s="19"/>
      <c r="D270" s="18">
        <f>COUNTA(D237:D267)</f>
        <v>4</v>
      </c>
      <c r="E270" s="18">
        <f t="shared" ref="E270:H270" si="65">COUNTA(E237:E267)</f>
        <v>2</v>
      </c>
      <c r="F270" s="18"/>
      <c r="G270" s="18">
        <f t="shared" si="65"/>
        <v>1</v>
      </c>
      <c r="H270" s="18">
        <f t="shared" si="65"/>
        <v>5</v>
      </c>
      <c r="I270" s="18"/>
      <c r="J270" s="18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workbookViewId="0"/>
  </sheetViews>
  <sheetFormatPr defaultRowHeight="15" x14ac:dyDescent="0.25"/>
  <cols>
    <col min="1" max="1" width="27.140625" bestFit="1" customWidth="1"/>
    <col min="2" max="2" width="15" customWidth="1"/>
    <col min="3" max="5" width="17.42578125" customWidth="1"/>
    <col min="6" max="13" width="16.7109375" customWidth="1"/>
    <col min="14" max="15" width="22.5703125" customWidth="1"/>
    <col min="16" max="17" width="16.85546875" style="43" customWidth="1"/>
    <col min="18" max="19" width="17.28515625" style="43" customWidth="1"/>
  </cols>
  <sheetData>
    <row r="1" spans="1:19" ht="36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5" t="s">
        <v>49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10"/>
      <c r="D3" s="10"/>
      <c r="E3" s="10"/>
      <c r="F3" s="11"/>
      <c r="G3" s="12"/>
      <c r="H3" s="12"/>
      <c r="I3" s="12"/>
      <c r="J3" s="12"/>
      <c r="K3" s="12"/>
      <c r="L3" s="12"/>
      <c r="M3" s="12"/>
      <c r="N3" s="10">
        <f>SUM(F3+J3)</f>
        <v>0</v>
      </c>
      <c r="O3" s="10">
        <f>SUM(G3+K3)</f>
        <v>0</v>
      </c>
      <c r="P3" s="38" t="e">
        <f>SUM(G3/F3)</f>
        <v>#DIV/0!</v>
      </c>
      <c r="Q3" s="38" t="e">
        <f>SUM(K3/J3)</f>
        <v>#DIV/0!</v>
      </c>
      <c r="R3" s="38" t="e">
        <f>SUM(O3/N3)</f>
        <v>#DIV/0!</v>
      </c>
      <c r="S3" s="38" t="e">
        <f>SUM((G3+K3)/(F3+J3))</f>
        <v>#DIV/0!</v>
      </c>
    </row>
    <row r="4" spans="1:19" ht="15.75" x14ac:dyDescent="0.25">
      <c r="A4" s="8"/>
      <c r="B4" s="8"/>
      <c r="C4" s="10"/>
      <c r="D4" s="13"/>
      <c r="E4" s="13"/>
      <c r="F4" s="14"/>
      <c r="G4" s="15"/>
      <c r="H4" s="15"/>
      <c r="I4" s="15"/>
      <c r="J4" s="15"/>
      <c r="K4" s="15"/>
      <c r="L4" s="15"/>
      <c r="M4" s="15"/>
      <c r="N4" s="10">
        <f t="shared" ref="N4:O64" si="0">SUM(F4+J4)</f>
        <v>0</v>
      </c>
      <c r="O4" s="10">
        <f t="shared" si="0"/>
        <v>0</v>
      </c>
      <c r="P4" s="38" t="e">
        <f t="shared" ref="P4:P64" si="1">SUM(G4/F4)</f>
        <v>#DIV/0!</v>
      </c>
      <c r="Q4" s="38" t="e">
        <f>SUM(K4/J4)</f>
        <v>#DIV/0!</v>
      </c>
      <c r="R4" s="38" t="e">
        <f t="shared" ref="R4:R64" si="2">SUM(O4/N4)</f>
        <v>#DIV/0!</v>
      </c>
      <c r="S4" s="38" t="e">
        <f>SUM((G3+G4+K3+K4)/(F3+F4+J3+J4))</f>
        <v>#DIV/0!</v>
      </c>
    </row>
    <row r="5" spans="1:19" ht="15.75" x14ac:dyDescent="0.25">
      <c r="A5" s="8"/>
      <c r="B5" s="9">
        <f>SUM(B3+7)</f>
        <v>46293</v>
      </c>
      <c r="C5" s="10"/>
      <c r="D5" s="10"/>
      <c r="E5" s="10" t="s">
        <v>44</v>
      </c>
      <c r="F5" s="14">
        <v>34</v>
      </c>
      <c r="G5" s="15">
        <v>501</v>
      </c>
      <c r="H5" s="15" t="s">
        <v>44</v>
      </c>
      <c r="I5" s="15"/>
      <c r="J5" s="15">
        <v>25</v>
      </c>
      <c r="K5" s="15">
        <v>301</v>
      </c>
      <c r="L5" s="15" t="s">
        <v>44</v>
      </c>
      <c r="M5" s="15"/>
      <c r="N5" s="10">
        <f t="shared" si="0"/>
        <v>59</v>
      </c>
      <c r="O5" s="10">
        <f t="shared" si="0"/>
        <v>802</v>
      </c>
      <c r="P5" s="38">
        <f t="shared" si="1"/>
        <v>14.735294117647058</v>
      </c>
      <c r="Q5" s="38">
        <f t="shared" ref="Q5:Q64" si="3">SUM(K5/J5)</f>
        <v>12.04</v>
      </c>
      <c r="R5" s="38">
        <f t="shared" si="2"/>
        <v>13.59322033898305</v>
      </c>
      <c r="S5" s="38">
        <f>SUM((G3+G4+G5+K3+K4+K5)/(F3+F4+F5+J3+J4+J5))</f>
        <v>13.59322033898305</v>
      </c>
    </row>
    <row r="6" spans="1:19" ht="15.75" x14ac:dyDescent="0.25">
      <c r="A6" s="8"/>
      <c r="B6" s="8"/>
      <c r="C6" s="10"/>
      <c r="D6" s="13"/>
      <c r="E6" s="13"/>
      <c r="F6" s="14">
        <v>33</v>
      </c>
      <c r="G6" s="15">
        <v>420</v>
      </c>
      <c r="H6" s="15"/>
      <c r="I6" s="15" t="s">
        <v>44</v>
      </c>
      <c r="J6" s="15">
        <v>24</v>
      </c>
      <c r="K6" s="15">
        <v>301</v>
      </c>
      <c r="L6" s="15" t="s">
        <v>44</v>
      </c>
      <c r="M6" s="15"/>
      <c r="N6" s="10">
        <f t="shared" si="0"/>
        <v>57</v>
      </c>
      <c r="O6" s="10">
        <f t="shared" si="0"/>
        <v>721</v>
      </c>
      <c r="P6" s="38">
        <f t="shared" si="1"/>
        <v>12.727272727272727</v>
      </c>
      <c r="Q6" s="38">
        <f t="shared" si="3"/>
        <v>12.541666666666666</v>
      </c>
      <c r="R6" s="38">
        <f t="shared" si="2"/>
        <v>12.649122807017545</v>
      </c>
      <c r="S6" s="38">
        <f>SUM((G3+G4+G5+G6+K3+K4+K5+K6)/(F3+F4+F5+F6+J3+J4+J5+J6))</f>
        <v>13.129310344827585</v>
      </c>
    </row>
    <row r="7" spans="1:19" ht="15.75" x14ac:dyDescent="0.25">
      <c r="A7" s="8"/>
      <c r="B7" s="9">
        <f>SUM(B5+7)</f>
        <v>46300</v>
      </c>
      <c r="C7" s="10"/>
      <c r="D7" s="10"/>
      <c r="E7" s="10" t="s">
        <v>44</v>
      </c>
      <c r="F7" s="14">
        <v>31</v>
      </c>
      <c r="G7" s="15">
        <v>501</v>
      </c>
      <c r="H7" s="15" t="s">
        <v>44</v>
      </c>
      <c r="I7" s="15"/>
      <c r="J7" s="15">
        <v>36</v>
      </c>
      <c r="K7" s="15">
        <v>299</v>
      </c>
      <c r="L7" s="15"/>
      <c r="M7" s="15" t="s">
        <v>44</v>
      </c>
      <c r="N7" s="10">
        <f t="shared" si="0"/>
        <v>67</v>
      </c>
      <c r="O7" s="10">
        <f t="shared" si="0"/>
        <v>800</v>
      </c>
      <c r="P7" s="42">
        <f t="shared" si="1"/>
        <v>16.161290322580644</v>
      </c>
      <c r="Q7" s="42">
        <f t="shared" si="3"/>
        <v>8.3055555555555554</v>
      </c>
      <c r="R7" s="42">
        <f t="shared" si="2"/>
        <v>11.940298507462687</v>
      </c>
      <c r="S7" s="38">
        <f>SUM((G3+G4+G5+G6+G7+K3+K4+K5+K6+K7)/(F3+F4+F5+F6+F7+J3+J4+J5+J6+J7))</f>
        <v>12.693989071038251</v>
      </c>
    </row>
    <row r="8" spans="1:19" ht="15.75" x14ac:dyDescent="0.25">
      <c r="A8" s="8"/>
      <c r="B8" s="8"/>
      <c r="C8" s="10"/>
      <c r="D8" s="13"/>
      <c r="E8" s="13"/>
      <c r="F8" s="14">
        <v>55</v>
      </c>
      <c r="G8" s="15">
        <v>501</v>
      </c>
      <c r="H8" s="15" t="s">
        <v>44</v>
      </c>
      <c r="I8" s="15"/>
      <c r="J8" s="15">
        <v>51</v>
      </c>
      <c r="K8" s="15">
        <v>299</v>
      </c>
      <c r="L8" s="15"/>
      <c r="M8" s="15" t="s">
        <v>44</v>
      </c>
      <c r="N8" s="10">
        <f t="shared" si="0"/>
        <v>106</v>
      </c>
      <c r="O8" s="10">
        <f t="shared" si="0"/>
        <v>800</v>
      </c>
      <c r="P8" s="42">
        <f t="shared" si="1"/>
        <v>9.1090909090909093</v>
      </c>
      <c r="Q8" s="42">
        <f t="shared" si="3"/>
        <v>5.8627450980392153</v>
      </c>
      <c r="R8" s="42">
        <f t="shared" si="2"/>
        <v>7.5471698113207548</v>
      </c>
      <c r="S8" s="38">
        <f>SUM((G3+G4+G5+G6+G7+G8+K3+K4+K5+K6+K7+K8)/(F3+F4+F5+F6+F7+F8+J3+J4+J5+J6+J7+J8))</f>
        <v>10.806228373702423</v>
      </c>
    </row>
    <row r="9" spans="1:19" ht="15.75" x14ac:dyDescent="0.25">
      <c r="A9" s="8"/>
      <c r="B9" s="9">
        <f t="shared" ref="B9" si="4">SUM(B7+7)</f>
        <v>46307</v>
      </c>
      <c r="C9" s="10"/>
      <c r="D9" s="10"/>
      <c r="E9" s="10" t="s">
        <v>44</v>
      </c>
      <c r="F9" s="14">
        <v>45</v>
      </c>
      <c r="G9" s="15">
        <v>499</v>
      </c>
      <c r="H9" s="15"/>
      <c r="I9" s="15" t="s">
        <v>44</v>
      </c>
      <c r="J9" s="15">
        <v>37</v>
      </c>
      <c r="K9" s="15">
        <v>301</v>
      </c>
      <c r="L9" s="15" t="s">
        <v>44</v>
      </c>
      <c r="M9" s="15"/>
      <c r="N9" s="10">
        <f t="shared" si="0"/>
        <v>82</v>
      </c>
      <c r="O9" s="10">
        <f t="shared" si="0"/>
        <v>800</v>
      </c>
      <c r="P9" s="42">
        <f t="shared" si="1"/>
        <v>11.088888888888889</v>
      </c>
      <c r="Q9" s="42">
        <f t="shared" si="3"/>
        <v>8.1351351351351351</v>
      </c>
      <c r="R9" s="42">
        <f t="shared" si="2"/>
        <v>9.7560975609756095</v>
      </c>
      <c r="S9" s="38">
        <f>SUM((G3+G4+G5+G6+G7+G8+G9+K3+K4+K5+K6+K7+K8+K9)/(F3+F4+F5+F6+F7+F8+F9+J3+J4+J5+J6+J7+J8+J9))</f>
        <v>10.574123989218329</v>
      </c>
    </row>
    <row r="10" spans="1:19" ht="15.75" x14ac:dyDescent="0.25">
      <c r="A10" s="8"/>
      <c r="B10" s="8"/>
      <c r="C10" s="10"/>
      <c r="D10" s="13"/>
      <c r="E10" s="13"/>
      <c r="F10" s="14">
        <v>48</v>
      </c>
      <c r="G10" s="15">
        <v>499</v>
      </c>
      <c r="H10" s="15"/>
      <c r="I10" s="15" t="s">
        <v>44</v>
      </c>
      <c r="J10" s="15">
        <v>30</v>
      </c>
      <c r="K10" s="15">
        <v>269</v>
      </c>
      <c r="L10" s="15"/>
      <c r="M10" s="15" t="s">
        <v>44</v>
      </c>
      <c r="N10" s="10">
        <f t="shared" si="0"/>
        <v>78</v>
      </c>
      <c r="O10" s="10">
        <f t="shared" si="0"/>
        <v>768</v>
      </c>
      <c r="P10" s="42">
        <f t="shared" si="1"/>
        <v>10.395833333333334</v>
      </c>
      <c r="Q10" s="42">
        <f t="shared" si="3"/>
        <v>8.9666666666666668</v>
      </c>
      <c r="R10" s="42">
        <f t="shared" si="2"/>
        <v>9.8461538461538467</v>
      </c>
      <c r="S10" s="38">
        <f>SUM((G3+G4+G5+G6+G7+G8+G9+G10+K3+K4+K5+K6+K7+K8+K9+K10)/(F3+F4+F5+F6+F7+F8+F9+F10+J3+J4+J5+J6+J7+J8+J9+J10))</f>
        <v>10.447661469933184</v>
      </c>
    </row>
    <row r="11" spans="1:19" ht="15.75" x14ac:dyDescent="0.25">
      <c r="A11" s="8"/>
      <c r="B11" s="9">
        <f t="shared" ref="B11" si="5">SUM(B9+7)</f>
        <v>46314</v>
      </c>
      <c r="C11" s="10"/>
      <c r="D11" s="10"/>
      <c r="E11" s="10" t="s">
        <v>44</v>
      </c>
      <c r="F11" s="14">
        <v>33</v>
      </c>
      <c r="G11" s="15">
        <v>501</v>
      </c>
      <c r="H11" s="15" t="s">
        <v>44</v>
      </c>
      <c r="I11" s="15"/>
      <c r="J11" s="15">
        <v>20</v>
      </c>
      <c r="K11" s="15">
        <v>301</v>
      </c>
      <c r="L11" s="15" t="s">
        <v>44</v>
      </c>
      <c r="M11" s="15"/>
      <c r="N11" s="10">
        <f t="shared" si="0"/>
        <v>53</v>
      </c>
      <c r="O11" s="10">
        <f t="shared" si="0"/>
        <v>802</v>
      </c>
      <c r="P11" s="42">
        <f t="shared" si="1"/>
        <v>15.181818181818182</v>
      </c>
      <c r="Q11" s="42">
        <f t="shared" si="3"/>
        <v>15.05</v>
      </c>
      <c r="R11" s="42">
        <f t="shared" si="2"/>
        <v>15.132075471698114</v>
      </c>
      <c r="S11" s="38">
        <f>SUM((G3+G4+G5+G6+G7+G8+G9+G10+G11+K3+K4+K5+K6+K7+K8+K9+K10+K11)/(F3+F4+F5+F6+F7+F8+F9+F10+F11+J3+J4+J5+J6+J7+J8+J9+J10+J11))</f>
        <v>10.942231075697212</v>
      </c>
    </row>
    <row r="12" spans="1:19" ht="15.75" x14ac:dyDescent="0.25">
      <c r="A12" s="8"/>
      <c r="B12" s="8"/>
      <c r="C12" s="10"/>
      <c r="D12" s="13"/>
      <c r="E12" s="13"/>
      <c r="F12" s="14">
        <v>57</v>
      </c>
      <c r="G12" s="15">
        <v>501</v>
      </c>
      <c r="H12" s="15" t="s">
        <v>44</v>
      </c>
      <c r="I12" s="15"/>
      <c r="J12" s="15">
        <v>25</v>
      </c>
      <c r="K12" s="15">
        <v>301</v>
      </c>
      <c r="L12" s="15" t="s">
        <v>44</v>
      </c>
      <c r="M12" s="15"/>
      <c r="N12" s="10">
        <f t="shared" si="0"/>
        <v>82</v>
      </c>
      <c r="O12" s="10">
        <f t="shared" si="0"/>
        <v>802</v>
      </c>
      <c r="P12" s="42">
        <f t="shared" si="1"/>
        <v>8.7894736842105257</v>
      </c>
      <c r="Q12" s="42">
        <f t="shared" si="3"/>
        <v>12.04</v>
      </c>
      <c r="R12" s="42">
        <f t="shared" si="2"/>
        <v>9.7804878048780495</v>
      </c>
      <c r="S12" s="38">
        <f>SUM((G3+G4+G5+G6+G7+G8+G9+G10+G11+G12+K3+K4+K5+K6+K7+K8+K9+K10+K11+K12)/(F3+F4+F5+F6+F7+F8+F9+F10+F11+F12+J3+J4+J5+J6+J7+J8+J9+J10+J11+J12))</f>
        <v>10.779109589041095</v>
      </c>
    </row>
    <row r="13" spans="1:19" ht="15.75" x14ac:dyDescent="0.25">
      <c r="A13" s="8"/>
      <c r="B13" s="9">
        <f t="shared" ref="B13" si="6">SUM(B11+7)</f>
        <v>46321</v>
      </c>
      <c r="C13" s="10"/>
      <c r="D13" s="10"/>
      <c r="E13" s="10" t="s">
        <v>44</v>
      </c>
      <c r="F13" s="14">
        <v>54</v>
      </c>
      <c r="G13" s="15">
        <v>494</v>
      </c>
      <c r="H13" s="15"/>
      <c r="I13" s="15" t="s">
        <v>44</v>
      </c>
      <c r="J13" s="15">
        <v>24</v>
      </c>
      <c r="K13" s="15">
        <v>272</v>
      </c>
      <c r="L13" s="15"/>
      <c r="M13" s="15" t="s">
        <v>44</v>
      </c>
      <c r="N13" s="10">
        <f t="shared" si="0"/>
        <v>78</v>
      </c>
      <c r="O13" s="10">
        <f t="shared" si="0"/>
        <v>766</v>
      </c>
      <c r="P13" s="42">
        <f t="shared" si="1"/>
        <v>9.1481481481481488</v>
      </c>
      <c r="Q13" s="42">
        <f t="shared" si="3"/>
        <v>11.333333333333334</v>
      </c>
      <c r="R13" s="42">
        <f t="shared" si="2"/>
        <v>9.8205128205128212</v>
      </c>
      <c r="S13" s="38">
        <f>SUM((G3+G4+G5+G6+G7+G8+G9+G10+G11+G12+G13+K3+K4+K5+K6+K7+K8+K9+K10+K11+K12+K13)/(F3+F4+F5+F6+F7+F8+F9+F10+F11+F12+F13+J3+J4+J5+J6+J7+J8+J9+J10+J11+J12+J13))</f>
        <v>10.666163141993957</v>
      </c>
    </row>
    <row r="14" spans="1:19" ht="15.75" x14ac:dyDescent="0.25">
      <c r="A14" s="8"/>
      <c r="B14" s="8"/>
      <c r="C14" s="10"/>
      <c r="D14" s="13"/>
      <c r="E14" s="13"/>
      <c r="F14" s="14">
        <v>37</v>
      </c>
      <c r="G14" s="15">
        <v>501</v>
      </c>
      <c r="H14" s="15" t="s">
        <v>44</v>
      </c>
      <c r="I14" s="15"/>
      <c r="J14" s="15">
        <v>21</v>
      </c>
      <c r="K14" s="15">
        <v>301</v>
      </c>
      <c r="L14" s="15" t="s">
        <v>44</v>
      </c>
      <c r="M14" s="15"/>
      <c r="N14" s="10">
        <f t="shared" si="0"/>
        <v>58</v>
      </c>
      <c r="O14" s="10">
        <f t="shared" si="0"/>
        <v>802</v>
      </c>
      <c r="P14" s="42">
        <f t="shared" si="1"/>
        <v>13.54054054054054</v>
      </c>
      <c r="Q14" s="42">
        <f t="shared" si="3"/>
        <v>14.333333333333334</v>
      </c>
      <c r="R14" s="42">
        <f t="shared" si="2"/>
        <v>13.827586206896552</v>
      </c>
      <c r="S14" s="38">
        <f>SUM((G3+G4+G5+G6+G7+G8+G9+G10+G11+G12+G13+G14+K3+K4+K5+K6+K7+K8+K9+K10+K11+K12+K13+K14)/(F3+F4+F5+F6+F7+F8+F9+F10+F11+F12+F13+F14+J3+J4+J5+J6+J7+J8+J9+J10+J11+J12+J13+J14))</f>
        <v>10.920833333333333</v>
      </c>
    </row>
    <row r="15" spans="1:19" ht="15.75" x14ac:dyDescent="0.25">
      <c r="A15" s="8"/>
      <c r="B15" s="9">
        <f t="shared" ref="B15" si="7">SUM(B13+7)</f>
        <v>46328</v>
      </c>
      <c r="C15" s="10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10.920833333333333</v>
      </c>
    </row>
    <row r="16" spans="1:19" ht="15.75" x14ac:dyDescent="0.25">
      <c r="A16" s="8"/>
      <c r="B16" s="8"/>
      <c r="C16" s="10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10.920833333333333</v>
      </c>
    </row>
    <row r="17" spans="1:19" ht="15.75" x14ac:dyDescent="0.25">
      <c r="A17" s="8"/>
      <c r="B17" s="9">
        <f t="shared" ref="B17" si="8">SUM(B15+7)</f>
        <v>46335</v>
      </c>
      <c r="C17" s="10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10.920833333333333</v>
      </c>
    </row>
    <row r="18" spans="1:19" ht="15.75" x14ac:dyDescent="0.25">
      <c r="A18" s="8"/>
      <c r="B18" s="8"/>
      <c r="C18" s="10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10.920833333333333</v>
      </c>
    </row>
    <row r="19" spans="1:19" ht="15.75" x14ac:dyDescent="0.25">
      <c r="A19" s="8"/>
      <c r="B19" s="9">
        <f t="shared" ref="B19" si="9">SUM(B17+7)</f>
        <v>46342</v>
      </c>
      <c r="C19" s="10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10.920833333333333</v>
      </c>
    </row>
    <row r="20" spans="1:19" ht="15.75" x14ac:dyDescent="0.25">
      <c r="A20" s="8"/>
      <c r="B20" s="8"/>
      <c r="C20" s="10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10.920833333333333</v>
      </c>
    </row>
    <row r="21" spans="1:19" ht="15.75" x14ac:dyDescent="0.25">
      <c r="A21" s="8"/>
      <c r="B21" s="9">
        <f t="shared" ref="B21" si="10">SUM(B19+7)</f>
        <v>46349</v>
      </c>
      <c r="C21" s="10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10.920833333333333</v>
      </c>
    </row>
    <row r="22" spans="1:19" ht="15.75" x14ac:dyDescent="0.25">
      <c r="A22" s="8"/>
      <c r="B22" s="8"/>
      <c r="C22" s="10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10.920833333333333</v>
      </c>
    </row>
    <row r="23" spans="1:19" ht="15.75" x14ac:dyDescent="0.25">
      <c r="A23" s="8"/>
      <c r="B23" s="9">
        <f t="shared" ref="B23" si="11">SUM(B21+7)</f>
        <v>46356</v>
      </c>
      <c r="C23" s="10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10.920833333333333</v>
      </c>
    </row>
    <row r="24" spans="1:19" ht="15.75" x14ac:dyDescent="0.25">
      <c r="A24" s="8"/>
      <c r="B24" s="8"/>
      <c r="C24" s="10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10.920833333333333</v>
      </c>
    </row>
    <row r="25" spans="1:19" ht="15.75" x14ac:dyDescent="0.25">
      <c r="A25" s="8"/>
      <c r="B25" s="9">
        <f t="shared" ref="B25" si="12">SUM(B23+7)</f>
        <v>46363</v>
      </c>
      <c r="C25" s="10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10.920833333333333</v>
      </c>
    </row>
    <row r="26" spans="1:19" ht="15.75" x14ac:dyDescent="0.25">
      <c r="A26" s="8"/>
      <c r="B26" s="8"/>
      <c r="C26" s="10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10.920833333333333</v>
      </c>
    </row>
    <row r="27" spans="1:19" ht="15.75" x14ac:dyDescent="0.25">
      <c r="A27" s="8"/>
      <c r="B27" s="9">
        <f t="shared" ref="B27" si="13">SUM(B25+7)</f>
        <v>46370</v>
      </c>
      <c r="C27" s="10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10.920833333333333</v>
      </c>
    </row>
    <row r="28" spans="1:19" ht="15.75" x14ac:dyDescent="0.25">
      <c r="A28" s="8"/>
      <c r="B28" s="8"/>
      <c r="C28" s="10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10.920833333333333</v>
      </c>
    </row>
    <row r="29" spans="1:19" ht="15.75" x14ac:dyDescent="0.25">
      <c r="A29" s="8"/>
      <c r="B29" s="9">
        <f t="shared" ref="B29" si="14">SUM(B27+7)</f>
        <v>46377</v>
      </c>
      <c r="C29" s="10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10.920833333333333</v>
      </c>
    </row>
    <row r="30" spans="1:19" ht="15.75" x14ac:dyDescent="0.25">
      <c r="A30" s="8"/>
      <c r="B30" s="8"/>
      <c r="C30" s="10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10.920833333333333</v>
      </c>
    </row>
    <row r="31" spans="1:19" ht="15.75" x14ac:dyDescent="0.25">
      <c r="A31" s="8"/>
      <c r="B31" s="9">
        <f t="shared" ref="B31" si="15">SUM(B29+7)</f>
        <v>46384</v>
      </c>
      <c r="C31" s="10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10.920833333333333</v>
      </c>
    </row>
    <row r="32" spans="1:19" ht="15.75" x14ac:dyDescent="0.25">
      <c r="A32" s="8"/>
      <c r="B32" s="8"/>
      <c r="C32" s="10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10.920833333333333</v>
      </c>
    </row>
    <row r="33" spans="1:19" ht="15.75" x14ac:dyDescent="0.25">
      <c r="A33" s="8"/>
      <c r="B33" s="9">
        <f t="shared" ref="B33" si="16">SUM(B31+7)</f>
        <v>46391</v>
      </c>
      <c r="C33" s="10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10.920833333333333</v>
      </c>
    </row>
    <row r="34" spans="1:19" ht="15.75" x14ac:dyDescent="0.25">
      <c r="A34" s="8"/>
      <c r="B34" s="8"/>
      <c r="C34" s="10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10.920833333333333</v>
      </c>
    </row>
    <row r="35" spans="1:19" ht="15.75" x14ac:dyDescent="0.25">
      <c r="A35" s="8"/>
      <c r="B35" s="9">
        <f t="shared" ref="B35" si="17">SUM(B33+7)</f>
        <v>46398</v>
      </c>
      <c r="C35" s="10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10.920833333333333</v>
      </c>
    </row>
    <row r="36" spans="1:19" ht="15.75" x14ac:dyDescent="0.25">
      <c r="A36" s="8"/>
      <c r="B36" s="8"/>
      <c r="C36" s="10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10.920833333333333</v>
      </c>
    </row>
    <row r="37" spans="1:19" ht="15.75" x14ac:dyDescent="0.25">
      <c r="A37" s="8"/>
      <c r="B37" s="9">
        <f t="shared" ref="B37:B41" si="18">SUM(B35+7)</f>
        <v>46405</v>
      </c>
      <c r="C37" s="10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10.920833333333333</v>
      </c>
    </row>
    <row r="38" spans="1:19" ht="15.75" x14ac:dyDescent="0.25">
      <c r="A38" s="8"/>
      <c r="B38" s="8"/>
      <c r="C38" s="10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10.920833333333333</v>
      </c>
    </row>
    <row r="39" spans="1:19" ht="15.75" x14ac:dyDescent="0.25">
      <c r="A39" s="8"/>
      <c r="B39" s="9">
        <f t="shared" ref="B39" si="19">SUM(B37+7)</f>
        <v>46412</v>
      </c>
      <c r="C39" s="10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10.920833333333333</v>
      </c>
    </row>
    <row r="40" spans="1:19" ht="15.75" x14ac:dyDescent="0.25">
      <c r="A40" s="8"/>
      <c r="B40" s="8"/>
      <c r="C40" s="10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10.920833333333333</v>
      </c>
    </row>
    <row r="41" spans="1:19" ht="15.75" x14ac:dyDescent="0.25">
      <c r="A41" s="8"/>
      <c r="B41" s="9">
        <f t="shared" si="18"/>
        <v>46419</v>
      </c>
      <c r="C41" s="10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10.920833333333333</v>
      </c>
    </row>
    <row r="42" spans="1:19" ht="15.75" x14ac:dyDescent="0.25">
      <c r="A42" s="8"/>
      <c r="B42" s="8"/>
      <c r="C42" s="10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10.920833333333333</v>
      </c>
    </row>
    <row r="43" spans="1:19" ht="15.75" x14ac:dyDescent="0.25">
      <c r="A43" s="8"/>
      <c r="B43" s="9"/>
      <c r="C43" s="10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10.920833333333333</v>
      </c>
    </row>
    <row r="44" spans="1:19" ht="15.75" x14ac:dyDescent="0.25">
      <c r="A44" s="8"/>
      <c r="B44" s="8"/>
      <c r="C44" s="10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10.920833333333333</v>
      </c>
    </row>
    <row r="45" spans="1:19" ht="15.75" x14ac:dyDescent="0.25">
      <c r="A45" s="8"/>
      <c r="B45" s="9"/>
      <c r="C45" s="10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10.920833333333333</v>
      </c>
    </row>
    <row r="46" spans="1:19" ht="15.75" x14ac:dyDescent="0.25">
      <c r="A46" s="8"/>
      <c r="B46" s="8"/>
      <c r="C46" s="10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10.920833333333333</v>
      </c>
    </row>
    <row r="47" spans="1:19" ht="15.75" x14ac:dyDescent="0.25">
      <c r="A47" s="8"/>
      <c r="B47" s="9"/>
      <c r="C47" s="10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10.920833333333333</v>
      </c>
    </row>
    <row r="48" spans="1:19" ht="15.75" x14ac:dyDescent="0.25">
      <c r="A48" s="8"/>
      <c r="B48" s="8"/>
      <c r="C48" s="10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10.920833333333333</v>
      </c>
    </row>
    <row r="49" spans="1:19" ht="15.75" x14ac:dyDescent="0.25">
      <c r="A49" s="8"/>
      <c r="B49" s="9"/>
      <c r="C49" s="10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10.920833333333333</v>
      </c>
    </row>
    <row r="50" spans="1:19" ht="15.75" x14ac:dyDescent="0.25">
      <c r="A50" s="8"/>
      <c r="B50" s="8"/>
      <c r="C50" s="10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10.920833333333333</v>
      </c>
    </row>
    <row r="51" spans="1:19" ht="15.75" x14ac:dyDescent="0.25">
      <c r="A51" s="8"/>
      <c r="B51" s="9"/>
      <c r="C51" s="10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10.920833333333333</v>
      </c>
    </row>
    <row r="52" spans="1:19" ht="15.75" x14ac:dyDescent="0.25">
      <c r="A52" s="8"/>
      <c r="B52" s="8"/>
      <c r="C52" s="10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10.920833333333333</v>
      </c>
    </row>
    <row r="53" spans="1:19" ht="15.75" x14ac:dyDescent="0.25">
      <c r="A53" s="8"/>
      <c r="B53" s="8"/>
      <c r="C53" s="10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10.920833333333333</v>
      </c>
    </row>
    <row r="54" spans="1:19" ht="15.75" x14ac:dyDescent="0.25">
      <c r="A54" s="8"/>
      <c r="B54" s="8"/>
      <c r="C54" s="10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10.920833333333333</v>
      </c>
    </row>
    <row r="55" spans="1:19" ht="15.75" x14ac:dyDescent="0.25">
      <c r="A55" s="8"/>
      <c r="B55" s="8"/>
      <c r="C55" s="10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10.920833333333333</v>
      </c>
    </row>
    <row r="56" spans="1:19" ht="15.75" x14ac:dyDescent="0.25">
      <c r="A56" s="8"/>
      <c r="B56" s="8"/>
      <c r="C56" s="10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10.920833333333333</v>
      </c>
    </row>
    <row r="57" spans="1:19" ht="15.75" x14ac:dyDescent="0.25">
      <c r="A57" s="8"/>
      <c r="B57" s="8"/>
      <c r="C57" s="10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10.920833333333333</v>
      </c>
    </row>
    <row r="58" spans="1:19" ht="15.75" x14ac:dyDescent="0.25">
      <c r="A58" s="8"/>
      <c r="B58" s="8"/>
      <c r="C58" s="10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10.920833333333333</v>
      </c>
    </row>
    <row r="59" spans="1:19" ht="15.75" x14ac:dyDescent="0.25">
      <c r="A59" s="8"/>
      <c r="B59" s="8"/>
      <c r="C59" s="10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10.920833333333333</v>
      </c>
    </row>
    <row r="60" spans="1:19" ht="15.75" x14ac:dyDescent="0.25">
      <c r="A60" s="8"/>
      <c r="B60" s="8"/>
      <c r="C60" s="10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10.920833333333333</v>
      </c>
    </row>
    <row r="61" spans="1:19" ht="15.75" x14ac:dyDescent="0.25">
      <c r="A61" s="8"/>
      <c r="B61" s="8"/>
      <c r="C61" s="10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10.920833333333333</v>
      </c>
    </row>
    <row r="62" spans="1:19" ht="15.75" x14ac:dyDescent="0.25">
      <c r="A62" s="8"/>
      <c r="B62" s="8"/>
      <c r="C62" s="10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10.920833333333333</v>
      </c>
    </row>
    <row r="63" spans="1:19" ht="15.75" x14ac:dyDescent="0.25">
      <c r="A63" s="8"/>
      <c r="B63" s="8"/>
      <c r="C63" s="10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10.920833333333333</v>
      </c>
    </row>
    <row r="64" spans="1:19" ht="15.75" x14ac:dyDescent="0.25">
      <c r="A64" s="8"/>
      <c r="B64" s="8"/>
      <c r="C64" s="10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10.920833333333333</v>
      </c>
    </row>
    <row r="65" spans="1:19" ht="16.5" thickBot="1" x14ac:dyDescent="0.3">
      <c r="A65" s="8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10.920833333333333</v>
      </c>
      <c r="D66" s="18">
        <f>COUNTA(D3:D65)</f>
        <v>0</v>
      </c>
      <c r="E66" s="18">
        <f t="shared" ref="E66:M66" si="20">COUNTA(E3:E65)</f>
        <v>5</v>
      </c>
      <c r="F66" s="18"/>
      <c r="G66" s="18"/>
      <c r="H66" s="18">
        <f t="shared" si="20"/>
        <v>6</v>
      </c>
      <c r="I66" s="18">
        <f t="shared" si="20"/>
        <v>4</v>
      </c>
      <c r="J66" s="18"/>
      <c r="K66" s="18"/>
      <c r="L66" s="18">
        <f t="shared" si="20"/>
        <v>6</v>
      </c>
      <c r="M66" s="18">
        <f t="shared" si="20"/>
        <v>4</v>
      </c>
      <c r="N66" s="18">
        <f>SUM(N3:N65)</f>
        <v>720</v>
      </c>
      <c r="O66" s="18">
        <f>SUM(O3:O65)</f>
        <v>7863</v>
      </c>
      <c r="P66" s="39"/>
      <c r="Q66" s="39"/>
      <c r="R66" s="40"/>
      <c r="S66" s="40"/>
    </row>
    <row r="67" spans="1:19" ht="18" x14ac:dyDescent="0.25">
      <c r="A67" s="5"/>
      <c r="B67" s="2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29" t="s">
        <v>56</v>
      </c>
      <c r="B68" s="6"/>
      <c r="C68" s="6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10"/>
      <c r="D69" s="10"/>
      <c r="E69" s="10"/>
      <c r="F69" s="11"/>
      <c r="G69" s="12"/>
      <c r="H69" s="12"/>
      <c r="I69" s="12"/>
      <c r="J69" s="12"/>
      <c r="K69" s="12"/>
      <c r="L69" s="12"/>
      <c r="M69" s="12"/>
      <c r="N69" s="10">
        <f>SUM(F69+J69)</f>
        <v>0</v>
      </c>
      <c r="O69" s="10">
        <f>SUM(G69+K69)</f>
        <v>0</v>
      </c>
      <c r="P69" s="38" t="e">
        <f>SUM(G69/F69)</f>
        <v>#DIV/0!</v>
      </c>
      <c r="Q69" s="38" t="e">
        <f>SUM(K69/J69)</f>
        <v>#DIV/0!</v>
      </c>
      <c r="R69" s="38" t="e">
        <f>SUM(O69/N69)</f>
        <v>#DIV/0!</v>
      </c>
      <c r="S69" s="38" t="e">
        <f>SUM((G69+K69)/(F69+J69))</f>
        <v>#DIV/0!</v>
      </c>
    </row>
    <row r="70" spans="1:19" ht="15.75" x14ac:dyDescent="0.25">
      <c r="A70" s="8"/>
      <c r="B70" s="8"/>
      <c r="C70" s="10"/>
      <c r="D70" s="13"/>
      <c r="E70" s="13"/>
      <c r="F70" s="14"/>
      <c r="G70" s="15"/>
      <c r="H70" s="15"/>
      <c r="I70" s="15"/>
      <c r="J70" s="15"/>
      <c r="K70" s="15"/>
      <c r="L70" s="15"/>
      <c r="M70" s="15"/>
      <c r="N70" s="10">
        <f t="shared" ref="N70:O130" si="21">SUM(F70+J70)</f>
        <v>0</v>
      </c>
      <c r="O70" s="10">
        <f t="shared" si="21"/>
        <v>0</v>
      </c>
      <c r="P70" s="38" t="e">
        <f t="shared" ref="P70:P130" si="22">SUM(G70/F70)</f>
        <v>#DIV/0!</v>
      </c>
      <c r="Q70" s="38" t="e">
        <f>SUM(K70/J70)</f>
        <v>#DIV/0!</v>
      </c>
      <c r="R70" s="38" t="e">
        <f t="shared" ref="R70:R130" si="23">SUM(O70/N70)</f>
        <v>#DIV/0!</v>
      </c>
      <c r="S70" s="38" t="e">
        <f>SUM((G69+G70+K69+K70)/(F69+F70+J69+J70))</f>
        <v>#DIV/0!</v>
      </c>
    </row>
    <row r="71" spans="1:19" ht="15.75" x14ac:dyDescent="0.25">
      <c r="A71" s="8"/>
      <c r="B71" s="9">
        <f>SUM(B69+7)</f>
        <v>46293</v>
      </c>
      <c r="C71" s="10"/>
      <c r="D71" s="10" t="s">
        <v>44</v>
      </c>
      <c r="E71" s="10"/>
      <c r="F71" s="14">
        <v>37</v>
      </c>
      <c r="G71" s="15">
        <v>501</v>
      </c>
      <c r="H71" s="15" t="s">
        <v>44</v>
      </c>
      <c r="I71" s="15"/>
      <c r="J71" s="15">
        <v>27</v>
      </c>
      <c r="K71" s="15">
        <v>250</v>
      </c>
      <c r="L71" s="15"/>
      <c r="M71" s="15" t="s">
        <v>44</v>
      </c>
      <c r="N71" s="10">
        <f t="shared" si="21"/>
        <v>64</v>
      </c>
      <c r="O71" s="10">
        <f t="shared" si="21"/>
        <v>751</v>
      </c>
      <c r="P71" s="38">
        <f t="shared" si="22"/>
        <v>13.54054054054054</v>
      </c>
      <c r="Q71" s="38">
        <f t="shared" ref="Q71:Q130" si="24">SUM(K71/J71)</f>
        <v>9.2592592592592595</v>
      </c>
      <c r="R71" s="38">
        <f t="shared" si="23"/>
        <v>11.734375</v>
      </c>
      <c r="S71" s="38">
        <f>SUM((G69+G70+G71+K69+K70+K71)/(F69+F70+F71+J69+J70+J71))</f>
        <v>11.734375</v>
      </c>
    </row>
    <row r="72" spans="1:19" ht="15.75" x14ac:dyDescent="0.25">
      <c r="A72" s="8"/>
      <c r="B72" s="8"/>
      <c r="C72" s="10"/>
      <c r="D72" s="13"/>
      <c r="E72" s="13"/>
      <c r="F72" s="14">
        <v>43</v>
      </c>
      <c r="G72" s="15">
        <v>501</v>
      </c>
      <c r="H72" s="15" t="s">
        <v>44</v>
      </c>
      <c r="I72" s="15"/>
      <c r="J72" s="15">
        <v>69</v>
      </c>
      <c r="K72" s="15">
        <v>297</v>
      </c>
      <c r="L72" s="15"/>
      <c r="M72" s="15" t="s">
        <v>44</v>
      </c>
      <c r="N72" s="10">
        <f t="shared" si="21"/>
        <v>112</v>
      </c>
      <c r="O72" s="10">
        <f t="shared" si="21"/>
        <v>798</v>
      </c>
      <c r="P72" s="38">
        <f t="shared" si="22"/>
        <v>11.651162790697674</v>
      </c>
      <c r="Q72" s="38">
        <f t="shared" si="24"/>
        <v>4.3043478260869561</v>
      </c>
      <c r="R72" s="38">
        <f t="shared" si="23"/>
        <v>7.125</v>
      </c>
      <c r="S72" s="38">
        <f>SUM((G69+G70+G71+G72+K69+K70+K71+K72)/(F69+F70+F71+F72+J69+J70+J71+J72))</f>
        <v>8.8011363636363633</v>
      </c>
    </row>
    <row r="73" spans="1:19" ht="15.75" x14ac:dyDescent="0.25">
      <c r="A73" s="8"/>
      <c r="B73" s="9">
        <f>SUM(B71+7)</f>
        <v>46300</v>
      </c>
      <c r="C73" s="10"/>
      <c r="D73" s="10"/>
      <c r="E73" s="10" t="s">
        <v>44</v>
      </c>
      <c r="F73" s="14">
        <v>39</v>
      </c>
      <c r="G73" s="15">
        <v>470</v>
      </c>
      <c r="H73" s="15"/>
      <c r="I73" s="15" t="s">
        <v>44</v>
      </c>
      <c r="J73" s="15">
        <v>57</v>
      </c>
      <c r="K73" s="15">
        <v>301</v>
      </c>
      <c r="L73" s="15" t="s">
        <v>44</v>
      </c>
      <c r="M73" s="15"/>
      <c r="N73" s="10">
        <f t="shared" si="21"/>
        <v>96</v>
      </c>
      <c r="O73" s="10">
        <f t="shared" si="21"/>
        <v>771</v>
      </c>
      <c r="P73" s="42">
        <f t="shared" si="22"/>
        <v>12.051282051282051</v>
      </c>
      <c r="Q73" s="42">
        <f t="shared" si="24"/>
        <v>5.2807017543859649</v>
      </c>
      <c r="R73" s="42">
        <f t="shared" si="23"/>
        <v>8.03125</v>
      </c>
      <c r="S73" s="38">
        <f>SUM((G69+G70+G71+G72+G73+K69+K70+K71+K72+K73)/(F69+F70+F71+F72+F73+J69+J70+J71+J72+J73))</f>
        <v>8.5294117647058822</v>
      </c>
    </row>
    <row r="74" spans="1:19" ht="15.75" x14ac:dyDescent="0.25">
      <c r="A74" s="8"/>
      <c r="B74" s="8"/>
      <c r="C74" s="10"/>
      <c r="D74" s="13"/>
      <c r="E74" s="13"/>
      <c r="F74" s="14">
        <v>39</v>
      </c>
      <c r="G74" s="15">
        <v>349</v>
      </c>
      <c r="H74" s="15"/>
      <c r="I74" s="15" t="s">
        <v>44</v>
      </c>
      <c r="J74" s="15">
        <v>30</v>
      </c>
      <c r="K74" s="15">
        <v>275</v>
      </c>
      <c r="L74" s="15"/>
      <c r="M74" s="15" t="s">
        <v>44</v>
      </c>
      <c r="N74" s="10">
        <f t="shared" si="21"/>
        <v>69</v>
      </c>
      <c r="O74" s="10">
        <f t="shared" si="21"/>
        <v>624</v>
      </c>
      <c r="P74" s="42">
        <f t="shared" si="22"/>
        <v>8.9487179487179489</v>
      </c>
      <c r="Q74" s="42">
        <f t="shared" si="24"/>
        <v>9.1666666666666661</v>
      </c>
      <c r="R74" s="42">
        <f t="shared" si="23"/>
        <v>9.0434782608695645</v>
      </c>
      <c r="S74" s="38">
        <f>SUM((G69+G70+G71+G72+G73+G74+K69+K70+K71+K72+K73+K74)/(F69+F70+F71+F72+F73+F74+J69+J70+J71+J72+J73+J74))</f>
        <v>8.6334310850439877</v>
      </c>
    </row>
    <row r="75" spans="1:19" ht="15.75" x14ac:dyDescent="0.25">
      <c r="A75" s="8"/>
      <c r="B75" s="9">
        <f t="shared" ref="B75" si="25">SUM(B73+7)</f>
        <v>46307</v>
      </c>
      <c r="C75" s="10"/>
      <c r="D75" s="10"/>
      <c r="E75" s="10" t="s">
        <v>44</v>
      </c>
      <c r="F75" s="14">
        <v>67</v>
      </c>
      <c r="G75" s="15">
        <v>501</v>
      </c>
      <c r="H75" s="15" t="s">
        <v>44</v>
      </c>
      <c r="I75" s="15"/>
      <c r="J75" s="15">
        <v>35</v>
      </c>
      <c r="K75" s="15">
        <v>301</v>
      </c>
      <c r="L75" s="15" t="s">
        <v>44</v>
      </c>
      <c r="M75" s="15"/>
      <c r="N75" s="10">
        <f t="shared" si="21"/>
        <v>102</v>
      </c>
      <c r="O75" s="10">
        <f t="shared" si="21"/>
        <v>802</v>
      </c>
      <c r="P75" s="42">
        <f t="shared" si="22"/>
        <v>7.4776119402985071</v>
      </c>
      <c r="Q75" s="42">
        <f t="shared" si="24"/>
        <v>8.6</v>
      </c>
      <c r="R75" s="42">
        <f t="shared" si="23"/>
        <v>7.8627450980392153</v>
      </c>
      <c r="S75" s="38">
        <f>SUM((G69+G70+G71+G72+G73+G74+G75+K69+K70+K71+K72+K73+K74+K75)/(F69+F70+F71+F72+F73+F74+F75+J69+J70+J71+J72+J73+J74+J75))</f>
        <v>8.4559819413092558</v>
      </c>
    </row>
    <row r="76" spans="1:19" ht="15.75" x14ac:dyDescent="0.25">
      <c r="A76" s="8"/>
      <c r="B76" s="8"/>
      <c r="C76" s="10"/>
      <c r="D76" s="13"/>
      <c r="E76" s="13"/>
      <c r="F76" s="14">
        <v>45</v>
      </c>
      <c r="G76" s="15">
        <v>493</v>
      </c>
      <c r="H76" s="15"/>
      <c r="I76" s="15" t="s">
        <v>44</v>
      </c>
      <c r="J76" s="15">
        <v>37</v>
      </c>
      <c r="K76" s="15">
        <v>301</v>
      </c>
      <c r="L76" s="15" t="s">
        <v>44</v>
      </c>
      <c r="M76" s="15"/>
      <c r="N76" s="10">
        <f t="shared" si="21"/>
        <v>82</v>
      </c>
      <c r="O76" s="10">
        <f t="shared" si="21"/>
        <v>794</v>
      </c>
      <c r="P76" s="42">
        <f t="shared" si="22"/>
        <v>10.955555555555556</v>
      </c>
      <c r="Q76" s="42">
        <f t="shared" si="24"/>
        <v>8.1351351351351351</v>
      </c>
      <c r="R76" s="42">
        <f t="shared" si="23"/>
        <v>9.6829268292682933</v>
      </c>
      <c r="S76" s="38">
        <f>SUM((G69+G70+G71+G72+G73+G74+G75+G76+K69+K70+K71+K72+K73+K74+K75+K76)/(F69+F70+F71+F72+F73+F74+F75+F76+J69+J70+J71+J72+J73+J74+J75+J76))</f>
        <v>8.6476190476190471</v>
      </c>
    </row>
    <row r="77" spans="1:19" ht="15.75" x14ac:dyDescent="0.25">
      <c r="A77" s="8"/>
      <c r="B77" s="9">
        <f t="shared" ref="B77" si="26">SUM(B75+7)</f>
        <v>46314</v>
      </c>
      <c r="C77" s="10"/>
      <c r="D77" s="10"/>
      <c r="E77" s="10" t="s">
        <v>44</v>
      </c>
      <c r="F77" s="14">
        <v>42</v>
      </c>
      <c r="G77" s="15">
        <v>492</v>
      </c>
      <c r="H77" s="15"/>
      <c r="I77" s="15" t="s">
        <v>44</v>
      </c>
      <c r="J77" s="15">
        <v>18</v>
      </c>
      <c r="K77" s="15">
        <v>160</v>
      </c>
      <c r="L77" s="15"/>
      <c r="M77" s="15" t="s">
        <v>44</v>
      </c>
      <c r="N77" s="10">
        <f t="shared" si="21"/>
        <v>60</v>
      </c>
      <c r="O77" s="10">
        <f t="shared" si="21"/>
        <v>652</v>
      </c>
      <c r="P77" s="42">
        <f t="shared" si="22"/>
        <v>11.714285714285714</v>
      </c>
      <c r="Q77" s="42">
        <f t="shared" si="24"/>
        <v>8.8888888888888893</v>
      </c>
      <c r="R77" s="42">
        <f t="shared" si="23"/>
        <v>10.866666666666667</v>
      </c>
      <c r="S77" s="38">
        <f>SUM((G69+G70+G71+G72+G73+G74+G75+G76+G77+K69+K70+K71+K72+K73+K74+K75+K76+K77)/(F69+F70+F71+F72+F73+F74+F75+F76+F77+J69+J70+J71+J72+J73+J74+J75+J76+J77))</f>
        <v>8.8752136752136757</v>
      </c>
    </row>
    <row r="78" spans="1:19" ht="15.75" x14ac:dyDescent="0.25">
      <c r="A78" s="8"/>
      <c r="B78" s="8"/>
      <c r="C78" s="10"/>
      <c r="D78" s="13"/>
      <c r="E78" s="13"/>
      <c r="F78" s="14">
        <v>33</v>
      </c>
      <c r="G78" s="15">
        <v>378</v>
      </c>
      <c r="H78" s="15"/>
      <c r="I78" s="15" t="s">
        <v>44</v>
      </c>
      <c r="J78" s="15">
        <v>15</v>
      </c>
      <c r="K78" s="15">
        <v>154</v>
      </c>
      <c r="L78" s="15"/>
      <c r="M78" s="15" t="s">
        <v>44</v>
      </c>
      <c r="N78" s="10">
        <f t="shared" si="21"/>
        <v>48</v>
      </c>
      <c r="O78" s="10">
        <f t="shared" si="21"/>
        <v>532</v>
      </c>
      <c r="P78" s="42">
        <f t="shared" si="22"/>
        <v>11.454545454545455</v>
      </c>
      <c r="Q78" s="42">
        <f t="shared" si="24"/>
        <v>10.266666666666667</v>
      </c>
      <c r="R78" s="42">
        <f t="shared" si="23"/>
        <v>11.083333333333334</v>
      </c>
      <c r="S78" s="38">
        <f>SUM((G69+G70+G71+G72+G73+G74+G75+G76+G77+G78+K69+K70+K71+K72+K73+K74+K75+K76+K77+K78)/(F69+F70+F71+F72+F73+F74+F75+F76+F77+F78+J69+J70+J71+J72+J73+J74+J75+J76+J77+J78))</f>
        <v>9.0426540284360186</v>
      </c>
    </row>
    <row r="79" spans="1:19" ht="15.75" x14ac:dyDescent="0.25">
      <c r="A79" s="8"/>
      <c r="B79" s="9">
        <f t="shared" ref="B79" si="27">SUM(B77+7)</f>
        <v>46321</v>
      </c>
      <c r="C79" s="10"/>
      <c r="D79" s="10"/>
      <c r="E79" s="10" t="s">
        <v>44</v>
      </c>
      <c r="F79" s="14">
        <v>36</v>
      </c>
      <c r="G79" s="15">
        <v>455</v>
      </c>
      <c r="H79" s="15"/>
      <c r="I79" s="15" t="s">
        <v>44</v>
      </c>
      <c r="J79" s="15">
        <v>31</v>
      </c>
      <c r="K79" s="15">
        <v>301</v>
      </c>
      <c r="L79" s="15" t="s">
        <v>44</v>
      </c>
      <c r="M79" s="15"/>
      <c r="N79" s="10">
        <f t="shared" si="21"/>
        <v>67</v>
      </c>
      <c r="O79" s="10">
        <f t="shared" si="21"/>
        <v>756</v>
      </c>
      <c r="P79" s="42">
        <f t="shared" si="22"/>
        <v>12.638888888888889</v>
      </c>
      <c r="Q79" s="42">
        <f t="shared" si="24"/>
        <v>9.7096774193548381</v>
      </c>
      <c r="R79" s="42">
        <f t="shared" si="23"/>
        <v>11.283582089552239</v>
      </c>
      <c r="S79" s="38">
        <f>SUM((G69+G70+G71+G72+G73+G74+G75+G76+G77+G78+G79+K69+K70+K71+K72+K73+K74+K75+K76+K77+K78+K79)/(F69+F70+F71+F72+F73+F74+F75+F76+F77+F78+F79+J69+J70+J71+J72+J73+J74+J75+J76+J77+J78+J79))</f>
        <v>9.257142857142858</v>
      </c>
    </row>
    <row r="80" spans="1:19" ht="15.75" x14ac:dyDescent="0.25">
      <c r="A80" s="8"/>
      <c r="B80" s="8"/>
      <c r="C80" s="10"/>
      <c r="D80" s="13"/>
      <c r="E80" s="13"/>
      <c r="F80" s="14">
        <v>30</v>
      </c>
      <c r="G80" s="15">
        <v>365</v>
      </c>
      <c r="H80" s="15"/>
      <c r="I80" s="15" t="s">
        <v>44</v>
      </c>
      <c r="J80" s="15">
        <v>36</v>
      </c>
      <c r="K80" s="15">
        <v>217</v>
      </c>
      <c r="L80" s="15"/>
      <c r="M80" s="15" t="s">
        <v>44</v>
      </c>
      <c r="N80" s="10">
        <f t="shared" si="21"/>
        <v>66</v>
      </c>
      <c r="O80" s="10">
        <f t="shared" si="21"/>
        <v>582</v>
      </c>
      <c r="P80" s="42">
        <f t="shared" si="22"/>
        <v>12.166666666666666</v>
      </c>
      <c r="Q80" s="42">
        <f t="shared" si="24"/>
        <v>6.0277777777777777</v>
      </c>
      <c r="R80" s="42">
        <f t="shared" si="23"/>
        <v>8.8181818181818183</v>
      </c>
      <c r="S80" s="38">
        <f>SUM((G69+G70+G71+G72+G73+G74+G75+G76+G77+G78+G79+G80+K69+K70+K71+K72+K73+K74+K75+K76+K77+K78+K79+K80)/(F69+F70+F71+F72+F73+F74+F75+F76+F77+F78+F79+F80+J69+J70+J71+J72+J73+J74+J75+J76+J77+J78+J79+J80))</f>
        <v>9.219321148825065</v>
      </c>
    </row>
    <row r="81" spans="1:19" ht="15.75" x14ac:dyDescent="0.25">
      <c r="A81" s="8"/>
      <c r="B81" s="9">
        <f t="shared" ref="B81" si="28">SUM(B79+7)</f>
        <v>46328</v>
      </c>
      <c r="C81" s="10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9.219321148825065</v>
      </c>
    </row>
    <row r="82" spans="1:19" ht="15.75" x14ac:dyDescent="0.25">
      <c r="A82" s="8"/>
      <c r="B82" s="8"/>
      <c r="C82" s="10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9.219321148825065</v>
      </c>
    </row>
    <row r="83" spans="1:19" ht="15.75" x14ac:dyDescent="0.25">
      <c r="A83" s="8"/>
      <c r="B83" s="9">
        <f t="shared" ref="B83" si="29">SUM(B81+7)</f>
        <v>46335</v>
      </c>
      <c r="C83" s="10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9.219321148825065</v>
      </c>
    </row>
    <row r="84" spans="1:19" ht="15.75" x14ac:dyDescent="0.25">
      <c r="A84" s="8"/>
      <c r="B84" s="8"/>
      <c r="C84" s="10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9.219321148825065</v>
      </c>
    </row>
    <row r="85" spans="1:19" ht="15.75" x14ac:dyDescent="0.25">
      <c r="A85" s="8"/>
      <c r="B85" s="9">
        <f t="shared" ref="B85" si="30">SUM(B83+7)</f>
        <v>46342</v>
      </c>
      <c r="C85" s="10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9.219321148825065</v>
      </c>
    </row>
    <row r="86" spans="1:19" ht="15.75" x14ac:dyDescent="0.25">
      <c r="A86" s="8"/>
      <c r="B86" s="8"/>
      <c r="C86" s="10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9.219321148825065</v>
      </c>
    </row>
    <row r="87" spans="1:19" ht="15.75" x14ac:dyDescent="0.25">
      <c r="A87" s="8"/>
      <c r="B87" s="9">
        <f t="shared" ref="B87" si="31">SUM(B85+7)</f>
        <v>46349</v>
      </c>
      <c r="C87" s="10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9.219321148825065</v>
      </c>
    </row>
    <row r="88" spans="1:19" ht="15.75" x14ac:dyDescent="0.25">
      <c r="A88" s="8"/>
      <c r="B88" s="8"/>
      <c r="C88" s="10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9.219321148825065</v>
      </c>
    </row>
    <row r="89" spans="1:19" ht="15.75" x14ac:dyDescent="0.25">
      <c r="A89" s="8"/>
      <c r="B89" s="9">
        <f t="shared" ref="B89" si="32">SUM(B87+7)</f>
        <v>46356</v>
      </c>
      <c r="C89" s="10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9.219321148825065</v>
      </c>
    </row>
    <row r="90" spans="1:19" ht="15.75" x14ac:dyDescent="0.25">
      <c r="A90" s="8"/>
      <c r="B90" s="8"/>
      <c r="C90" s="10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9.219321148825065</v>
      </c>
    </row>
    <row r="91" spans="1:19" ht="15.75" x14ac:dyDescent="0.25">
      <c r="A91" s="8"/>
      <c r="B91" s="9">
        <f t="shared" ref="B91" si="33">SUM(B89+7)</f>
        <v>46363</v>
      </c>
      <c r="C91" s="10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9.219321148825065</v>
      </c>
    </row>
    <row r="92" spans="1:19" ht="15.75" x14ac:dyDescent="0.25">
      <c r="A92" s="8"/>
      <c r="B92" s="8"/>
      <c r="C92" s="10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9.219321148825065</v>
      </c>
    </row>
    <row r="93" spans="1:19" ht="15.75" x14ac:dyDescent="0.25">
      <c r="A93" s="8"/>
      <c r="B93" s="9">
        <f t="shared" ref="B93" si="34">SUM(B91+7)</f>
        <v>46370</v>
      </c>
      <c r="C93" s="10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9.219321148825065</v>
      </c>
    </row>
    <row r="94" spans="1:19" ht="15.75" x14ac:dyDescent="0.25">
      <c r="A94" s="8"/>
      <c r="B94" s="8"/>
      <c r="C94" s="10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9.219321148825065</v>
      </c>
    </row>
    <row r="95" spans="1:19" ht="15.75" x14ac:dyDescent="0.25">
      <c r="A95" s="8"/>
      <c r="B95" s="9">
        <f t="shared" ref="B95" si="35">SUM(B93+7)</f>
        <v>46377</v>
      </c>
      <c r="C95" s="10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9.219321148825065</v>
      </c>
    </row>
    <row r="96" spans="1:19" ht="15.75" x14ac:dyDescent="0.25">
      <c r="A96" s="8"/>
      <c r="B96" s="8"/>
      <c r="C96" s="10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9.219321148825065</v>
      </c>
    </row>
    <row r="97" spans="1:19" ht="15.75" x14ac:dyDescent="0.25">
      <c r="A97" s="8"/>
      <c r="B97" s="9">
        <f t="shared" ref="B97" si="36">SUM(B95+7)</f>
        <v>46384</v>
      </c>
      <c r="C97" s="10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9.219321148825065</v>
      </c>
    </row>
    <row r="98" spans="1:19" ht="15.75" x14ac:dyDescent="0.25">
      <c r="A98" s="8"/>
      <c r="B98" s="8"/>
      <c r="C98" s="10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9.219321148825065</v>
      </c>
    </row>
    <row r="99" spans="1:19" ht="15.75" x14ac:dyDescent="0.25">
      <c r="A99" s="8"/>
      <c r="B99" s="9">
        <f t="shared" ref="B99" si="37">SUM(B97+7)</f>
        <v>46391</v>
      </c>
      <c r="C99" s="10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9.219321148825065</v>
      </c>
    </row>
    <row r="100" spans="1:19" ht="15.75" x14ac:dyDescent="0.25">
      <c r="A100" s="8"/>
      <c r="B100" s="8"/>
      <c r="C100" s="10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9.219321148825065</v>
      </c>
    </row>
    <row r="101" spans="1:19" ht="15.75" x14ac:dyDescent="0.25">
      <c r="A101" s="8"/>
      <c r="B101" s="9">
        <f t="shared" ref="B101" si="38">SUM(B99+7)</f>
        <v>46398</v>
      </c>
      <c r="C101" s="10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9.219321148825065</v>
      </c>
    </row>
    <row r="102" spans="1:19" ht="15.75" x14ac:dyDescent="0.25">
      <c r="A102" s="8"/>
      <c r="B102" s="8"/>
      <c r="C102" s="10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9.219321148825065</v>
      </c>
    </row>
    <row r="103" spans="1:19" ht="15.75" x14ac:dyDescent="0.25">
      <c r="A103" s="8"/>
      <c r="B103" s="9">
        <f t="shared" ref="B103:B107" si="39">SUM(B101+7)</f>
        <v>46405</v>
      </c>
      <c r="C103" s="10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9.219321148825065</v>
      </c>
    </row>
    <row r="104" spans="1:19" ht="15.75" x14ac:dyDescent="0.25">
      <c r="A104" s="8"/>
      <c r="B104" s="8"/>
      <c r="C104" s="10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9.219321148825065</v>
      </c>
    </row>
    <row r="105" spans="1:19" ht="15.75" x14ac:dyDescent="0.25">
      <c r="A105" s="8"/>
      <c r="B105" s="9">
        <f t="shared" ref="B105" si="40">SUM(B103+7)</f>
        <v>46412</v>
      </c>
      <c r="C105" s="10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9.219321148825065</v>
      </c>
    </row>
    <row r="106" spans="1:19" ht="15.75" x14ac:dyDescent="0.25">
      <c r="A106" s="8"/>
      <c r="B106" s="8"/>
      <c r="C106" s="10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9.219321148825065</v>
      </c>
    </row>
    <row r="107" spans="1:19" ht="15.75" x14ac:dyDescent="0.25">
      <c r="A107" s="8"/>
      <c r="B107" s="9">
        <f t="shared" si="39"/>
        <v>46419</v>
      </c>
      <c r="C107" s="10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9.219321148825065</v>
      </c>
    </row>
    <row r="108" spans="1:19" ht="15.75" x14ac:dyDescent="0.25">
      <c r="A108" s="8"/>
      <c r="B108" s="8"/>
      <c r="C108" s="10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9.219321148825065</v>
      </c>
    </row>
    <row r="109" spans="1:19" ht="15.75" x14ac:dyDescent="0.25">
      <c r="A109" s="8"/>
      <c r="B109" s="9"/>
      <c r="C109" s="10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9.219321148825065</v>
      </c>
    </row>
    <row r="110" spans="1:19" ht="15.75" x14ac:dyDescent="0.25">
      <c r="A110" s="8"/>
      <c r="B110" s="8"/>
      <c r="C110" s="10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9.219321148825065</v>
      </c>
    </row>
    <row r="111" spans="1:19" ht="15.75" x14ac:dyDescent="0.25">
      <c r="A111" s="8"/>
      <c r="B111" s="9"/>
      <c r="C111" s="10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9.219321148825065</v>
      </c>
    </row>
    <row r="112" spans="1:19" ht="15.75" x14ac:dyDescent="0.25">
      <c r="A112" s="8"/>
      <c r="B112" s="8"/>
      <c r="C112" s="10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9.219321148825065</v>
      </c>
    </row>
    <row r="113" spans="1:19" ht="15.75" x14ac:dyDescent="0.25">
      <c r="A113" s="8"/>
      <c r="B113" s="9"/>
      <c r="C113" s="10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9.219321148825065</v>
      </c>
    </row>
    <row r="114" spans="1:19" ht="15.75" x14ac:dyDescent="0.25">
      <c r="A114" s="8"/>
      <c r="B114" s="8"/>
      <c r="C114" s="10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9.219321148825065</v>
      </c>
    </row>
    <row r="115" spans="1:19" ht="15.75" x14ac:dyDescent="0.25">
      <c r="A115" s="8"/>
      <c r="B115" s="9"/>
      <c r="C115" s="10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9.219321148825065</v>
      </c>
    </row>
    <row r="116" spans="1:19" ht="15.75" x14ac:dyDescent="0.25">
      <c r="A116" s="8"/>
      <c r="B116" s="8"/>
      <c r="C116" s="10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9.219321148825065</v>
      </c>
    </row>
    <row r="117" spans="1:19" ht="15.75" x14ac:dyDescent="0.25">
      <c r="A117" s="8"/>
      <c r="B117" s="9"/>
      <c r="C117" s="10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9.219321148825065</v>
      </c>
    </row>
    <row r="118" spans="1:19" ht="15.75" x14ac:dyDescent="0.25">
      <c r="A118" s="8"/>
      <c r="B118" s="8"/>
      <c r="C118" s="10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9.219321148825065</v>
      </c>
    </row>
    <row r="119" spans="1:19" ht="15.75" x14ac:dyDescent="0.25">
      <c r="A119" s="8"/>
      <c r="B119" s="8"/>
      <c r="C119" s="10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9.219321148825065</v>
      </c>
    </row>
    <row r="120" spans="1:19" ht="15.75" x14ac:dyDescent="0.25">
      <c r="A120" s="8"/>
      <c r="B120" s="8"/>
      <c r="C120" s="10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9.219321148825065</v>
      </c>
    </row>
    <row r="121" spans="1:19" ht="15.75" x14ac:dyDescent="0.25">
      <c r="A121" s="8"/>
      <c r="B121" s="8"/>
      <c r="C121" s="10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9.219321148825065</v>
      </c>
    </row>
    <row r="122" spans="1:19" ht="15.75" x14ac:dyDescent="0.25">
      <c r="A122" s="8"/>
      <c r="B122" s="8"/>
      <c r="C122" s="10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9.219321148825065</v>
      </c>
    </row>
    <row r="123" spans="1:19" ht="15.75" x14ac:dyDescent="0.25">
      <c r="A123" s="8"/>
      <c r="B123" s="8"/>
      <c r="C123" s="10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9.219321148825065</v>
      </c>
    </row>
    <row r="124" spans="1:19" ht="15.75" x14ac:dyDescent="0.25">
      <c r="A124" s="8"/>
      <c r="B124" s="8"/>
      <c r="C124" s="10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9.219321148825065</v>
      </c>
    </row>
    <row r="125" spans="1:19" ht="15.75" x14ac:dyDescent="0.25">
      <c r="A125" s="8"/>
      <c r="B125" s="8"/>
      <c r="C125" s="10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9.219321148825065</v>
      </c>
    </row>
    <row r="126" spans="1:19" ht="15.75" x14ac:dyDescent="0.25">
      <c r="A126" s="8"/>
      <c r="B126" s="8"/>
      <c r="C126" s="10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9.219321148825065</v>
      </c>
    </row>
    <row r="127" spans="1:19" ht="15.75" x14ac:dyDescent="0.25">
      <c r="A127" s="8"/>
      <c r="B127" s="8"/>
      <c r="C127" s="10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9.219321148825065</v>
      </c>
    </row>
    <row r="128" spans="1:19" ht="15.75" x14ac:dyDescent="0.25">
      <c r="A128" s="8"/>
      <c r="B128" s="8"/>
      <c r="C128" s="10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9.219321148825065</v>
      </c>
    </row>
    <row r="129" spans="1:19" ht="15.75" x14ac:dyDescent="0.25">
      <c r="A129" s="8"/>
      <c r="B129" s="8"/>
      <c r="C129" s="10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9.219321148825065</v>
      </c>
    </row>
    <row r="130" spans="1:19" ht="15.75" x14ac:dyDescent="0.25">
      <c r="A130" s="8"/>
      <c r="B130" s="8"/>
      <c r="C130" s="10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9.219321148825065</v>
      </c>
    </row>
    <row r="131" spans="1:19" ht="16.5" thickBot="1" x14ac:dyDescent="0.3">
      <c r="A131" s="8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9.219321148825065</v>
      </c>
      <c r="D132" s="18">
        <f>COUNTA(D69:D131)</f>
        <v>1</v>
      </c>
      <c r="E132" s="18">
        <f t="shared" ref="E132:M132" si="41">COUNTA(E69:E131)</f>
        <v>4</v>
      </c>
      <c r="F132" s="18"/>
      <c r="G132" s="18"/>
      <c r="H132" s="18">
        <f t="shared" si="41"/>
        <v>3</v>
      </c>
      <c r="I132" s="18">
        <f t="shared" si="41"/>
        <v>7</v>
      </c>
      <c r="J132" s="18"/>
      <c r="K132" s="18"/>
      <c r="L132" s="18">
        <f t="shared" si="41"/>
        <v>4</v>
      </c>
      <c r="M132" s="18">
        <f t="shared" si="41"/>
        <v>6</v>
      </c>
      <c r="N132" s="18">
        <f>SUM(N69:N131)</f>
        <v>766</v>
      </c>
      <c r="O132" s="18">
        <f>SUM(O69:O131)</f>
        <v>7062</v>
      </c>
      <c r="P132" s="39"/>
      <c r="Q132" s="39"/>
      <c r="R132" s="40"/>
      <c r="S132" s="40"/>
    </row>
    <row r="133" spans="1:19" ht="18" x14ac:dyDescent="0.25">
      <c r="A133" s="5"/>
      <c r="B133" s="2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5"/>
      <c r="B134" s="6"/>
      <c r="C134" s="6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10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10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10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10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10"/>
      <c r="D139" s="10"/>
      <c r="E139" s="10"/>
      <c r="F139" s="14"/>
      <c r="G139" s="15"/>
      <c r="H139" s="15"/>
      <c r="I139" s="15"/>
      <c r="J139" s="15"/>
      <c r="K139" s="15"/>
      <c r="L139" s="15"/>
      <c r="M139" s="15"/>
      <c r="N139" s="10">
        <f t="shared" si="42"/>
        <v>0</v>
      </c>
      <c r="O139" s="10">
        <f t="shared" si="42"/>
        <v>0</v>
      </c>
      <c r="P139" s="42" t="e">
        <f t="shared" si="43"/>
        <v>#DIV/0!</v>
      </c>
      <c r="Q139" s="42" t="e">
        <f t="shared" si="45"/>
        <v>#DIV/0!</v>
      </c>
      <c r="R139" s="42" t="e">
        <f t="shared" si="44"/>
        <v>#DIV/0!</v>
      </c>
      <c r="S139" s="42" t="e">
        <f>SUM((G135+G136+G137+G138+G139+K135+K136+K137+K138+K139)/(F135+F136+F137+F138+F139+J135+J136+J137+J138+J139))</f>
        <v>#DIV/0!</v>
      </c>
    </row>
    <row r="140" spans="1:19" ht="15.75" x14ac:dyDescent="0.25">
      <c r="A140" s="8"/>
      <c r="B140" s="8"/>
      <c r="C140" s="10"/>
      <c r="D140" s="13"/>
      <c r="E140" s="13"/>
      <c r="F140" s="14"/>
      <c r="G140" s="15"/>
      <c r="H140" s="15"/>
      <c r="I140" s="15"/>
      <c r="J140" s="15"/>
      <c r="K140" s="15"/>
      <c r="L140" s="15"/>
      <c r="M140" s="15"/>
      <c r="N140" s="10">
        <f t="shared" si="42"/>
        <v>0</v>
      </c>
      <c r="O140" s="10">
        <f t="shared" si="42"/>
        <v>0</v>
      </c>
      <c r="P140" s="42" t="e">
        <f t="shared" si="43"/>
        <v>#DIV/0!</v>
      </c>
      <c r="Q140" s="42" t="e">
        <f t="shared" si="45"/>
        <v>#DIV/0!</v>
      </c>
      <c r="R140" s="42" t="e">
        <f t="shared" si="44"/>
        <v>#DIV/0!</v>
      </c>
      <c r="S140" s="42" t="e">
        <f>SUM((G135+G136+G137+G138+G139+G140+K135+K136+K137+K138+K139+K140)/(F135+F136+F137+F138+F139+F140+J135+J136+J137+J138+J139+J140))</f>
        <v>#DIV/0!</v>
      </c>
    </row>
    <row r="141" spans="1:19" ht="15.75" x14ac:dyDescent="0.25">
      <c r="A141" s="8"/>
      <c r="B141" s="9">
        <f t="shared" ref="B141" si="46">SUM(B139+7)</f>
        <v>46307</v>
      </c>
      <c r="C141" s="10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 t="e">
        <f>SUM((G135+G136+G137+G138+G139+G140+G141+K135+K136+K137+K138+K139+K140+K141)/(F135+F136+F137+F138+F139+F140+F141+J135+J136+J137+J138+J139+J140+J141))</f>
        <v>#DIV/0!</v>
      </c>
    </row>
    <row r="142" spans="1:19" ht="15.75" x14ac:dyDescent="0.25">
      <c r="A142" s="8"/>
      <c r="B142" s="8"/>
      <c r="C142" s="10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 t="e">
        <f>SUM((G135+G136+G137+G138+G139+G140+G141+G142+K135+K136+K137+K138+K139+K140+K141+K142)/(F135+F136+F137+F138+F139+F140+F141+F142+J135+J136+J137+J138+J139+J140+J141+J142))</f>
        <v>#DIV/0!</v>
      </c>
    </row>
    <row r="143" spans="1:19" ht="15.75" x14ac:dyDescent="0.25">
      <c r="A143" s="8"/>
      <c r="B143" s="9">
        <f t="shared" ref="B143" si="47">SUM(B141+7)</f>
        <v>46314</v>
      </c>
      <c r="C143" s="10"/>
      <c r="D143" s="10"/>
      <c r="E143" s="10"/>
      <c r="F143" s="14"/>
      <c r="G143" s="15"/>
      <c r="H143" s="15"/>
      <c r="I143" s="15"/>
      <c r="J143" s="15"/>
      <c r="K143" s="15"/>
      <c r="L143" s="15"/>
      <c r="M143" s="15"/>
      <c r="N143" s="10">
        <f t="shared" si="42"/>
        <v>0</v>
      </c>
      <c r="O143" s="10">
        <f t="shared" si="42"/>
        <v>0</v>
      </c>
      <c r="P143" s="42" t="e">
        <f t="shared" si="43"/>
        <v>#DIV/0!</v>
      </c>
      <c r="Q143" s="42" t="e">
        <f t="shared" si="45"/>
        <v>#DIV/0!</v>
      </c>
      <c r="R143" s="42" t="e">
        <f t="shared" si="44"/>
        <v>#DIV/0!</v>
      </c>
      <c r="S143" s="42" t="e">
        <f>SUM((G135+G136+G137+G138+G139+G140+G141+G142+G143+K135+K136+K137+K138+K139+K140+K141+K142+K143)/(F135+F136+F137+F138+F139+F140+F141+F142+F143+J135+J136+J137+J138+J139+J140+J141+J142+J143))</f>
        <v>#DIV/0!</v>
      </c>
    </row>
    <row r="144" spans="1:19" ht="15.75" x14ac:dyDescent="0.25">
      <c r="A144" s="8"/>
      <c r="B144" s="8"/>
      <c r="C144" s="10"/>
      <c r="D144" s="13"/>
      <c r="E144" s="13"/>
      <c r="F144" s="14"/>
      <c r="G144" s="15"/>
      <c r="H144" s="15"/>
      <c r="I144" s="15"/>
      <c r="J144" s="15"/>
      <c r="K144" s="15"/>
      <c r="L144" s="15"/>
      <c r="M144" s="15"/>
      <c r="N144" s="10">
        <f t="shared" si="42"/>
        <v>0</v>
      </c>
      <c r="O144" s="10">
        <f t="shared" si="42"/>
        <v>0</v>
      </c>
      <c r="P144" s="42" t="e">
        <f t="shared" si="43"/>
        <v>#DIV/0!</v>
      </c>
      <c r="Q144" s="42" t="e">
        <f t="shared" si="45"/>
        <v>#DIV/0!</v>
      </c>
      <c r="R144" s="42" t="e">
        <f t="shared" si="44"/>
        <v>#DIV/0!</v>
      </c>
      <c r="S144" s="42" t="e">
        <f>SUM((G135+G136+G137+G138+G139+G140+G141+G142+G143+G144+K135+K136+K137+K138+K139+K140+K141+K142+K143+K144)/(F135+F136+F137+F138+F139+F140+F141+F142+F143+F144+J135+J136+J137+J138+J139+J140+J141+J142+J143+J144))</f>
        <v>#DIV/0!</v>
      </c>
    </row>
    <row r="145" spans="1:19" ht="15.75" x14ac:dyDescent="0.25">
      <c r="A145" s="8"/>
      <c r="B145" s="9">
        <f t="shared" ref="B145" si="48">SUM(B143+7)</f>
        <v>46321</v>
      </c>
      <c r="C145" s="10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 t="e">
        <f>SUM((G135+G136+G137+G138+G139+G140+G141+G142+G143+G144+G145+K135+K136+K137+K138+K139+K140+K141+K142+K143+K144+K145)/(F135+F136+F137+F138+F139+F140+F141+F142+F143+F144+F145+J135+J136+J137+J138+J139+J140+J141+J142+J143+J144+J145))</f>
        <v>#DIV/0!</v>
      </c>
    </row>
    <row r="146" spans="1:19" ht="15.75" x14ac:dyDescent="0.25">
      <c r="A146" s="8"/>
      <c r="B146" s="8"/>
      <c r="C146" s="10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 t="e">
        <f>SUM((G135+G136+G137+G138+G139+G140+G141+G142+G143+G144+G145+G146+K135+K136+K137+K138+K139+K140+K141+K142+K143+K144+K145+K146)/(F135+F136+F137+F138+F139+F140+F141+F142+F143+F144+F145+F146+J135+J136+J137+J138+J139+J140+J141+J142+J143+J144+J145+J146))</f>
        <v>#DIV/0!</v>
      </c>
    </row>
    <row r="147" spans="1:19" ht="15.75" x14ac:dyDescent="0.25">
      <c r="A147" s="8"/>
      <c r="B147" s="9">
        <f t="shared" ref="B147" si="49">SUM(B145+7)</f>
        <v>46328</v>
      </c>
      <c r="C147" s="10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 t="e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#DIV/0!</v>
      </c>
    </row>
    <row r="148" spans="1:19" ht="15.75" x14ac:dyDescent="0.25">
      <c r="A148" s="8"/>
      <c r="B148" s="8"/>
      <c r="C148" s="10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 t="e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#DIV/0!</v>
      </c>
    </row>
    <row r="149" spans="1:19" ht="15.75" x14ac:dyDescent="0.25">
      <c r="A149" s="8"/>
      <c r="B149" s="9">
        <f t="shared" ref="B149" si="50">SUM(B147+7)</f>
        <v>46335</v>
      </c>
      <c r="C149" s="10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 t="e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#DIV/0!</v>
      </c>
    </row>
    <row r="150" spans="1:19" ht="15.75" x14ac:dyDescent="0.25">
      <c r="A150" s="8"/>
      <c r="B150" s="8"/>
      <c r="C150" s="10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 t="e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#DIV/0!</v>
      </c>
    </row>
    <row r="151" spans="1:19" ht="15.75" x14ac:dyDescent="0.25">
      <c r="A151" s="8"/>
      <c r="B151" s="9">
        <f t="shared" ref="B151" si="51">SUM(B149+7)</f>
        <v>46342</v>
      </c>
      <c r="C151" s="10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 t="e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#DIV/0!</v>
      </c>
    </row>
    <row r="152" spans="1:19" ht="15.75" x14ac:dyDescent="0.25">
      <c r="A152" s="8"/>
      <c r="B152" s="8"/>
      <c r="C152" s="10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 t="e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#DIV/0!</v>
      </c>
    </row>
    <row r="153" spans="1:19" ht="15.75" x14ac:dyDescent="0.25">
      <c r="A153" s="8"/>
      <c r="B153" s="9">
        <f t="shared" ref="B153" si="52">SUM(B151+7)</f>
        <v>46349</v>
      </c>
      <c r="C153" s="10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 t="e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#DIV/0!</v>
      </c>
    </row>
    <row r="154" spans="1:19" ht="15.75" x14ac:dyDescent="0.25">
      <c r="A154" s="8"/>
      <c r="B154" s="8"/>
      <c r="C154" s="10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 t="e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#DIV/0!</v>
      </c>
    </row>
    <row r="155" spans="1:19" ht="15.75" x14ac:dyDescent="0.25">
      <c r="A155" s="8"/>
      <c r="B155" s="9">
        <f t="shared" ref="B155" si="53">SUM(B153+7)</f>
        <v>46356</v>
      </c>
      <c r="C155" s="10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 t="e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#DIV/0!</v>
      </c>
    </row>
    <row r="156" spans="1:19" ht="15.75" x14ac:dyDescent="0.25">
      <c r="A156" s="8"/>
      <c r="B156" s="8"/>
      <c r="C156" s="10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 t="e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#DIV/0!</v>
      </c>
    </row>
    <row r="157" spans="1:19" ht="15.75" x14ac:dyDescent="0.25">
      <c r="A157" s="8"/>
      <c r="B157" s="9">
        <f t="shared" ref="B157" si="54">SUM(B155+7)</f>
        <v>46363</v>
      </c>
      <c r="C157" s="10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 t="e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#DIV/0!</v>
      </c>
    </row>
    <row r="158" spans="1:19" ht="15.75" x14ac:dyDescent="0.25">
      <c r="A158" s="8"/>
      <c r="B158" s="8"/>
      <c r="C158" s="10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 t="e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#DIV/0!</v>
      </c>
    </row>
    <row r="159" spans="1:19" ht="15.75" x14ac:dyDescent="0.25">
      <c r="A159" s="8"/>
      <c r="B159" s="9">
        <f t="shared" ref="B159" si="55">SUM(B157+7)</f>
        <v>46370</v>
      </c>
      <c r="C159" s="10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 t="e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#DIV/0!</v>
      </c>
    </row>
    <row r="160" spans="1:19" ht="15.75" x14ac:dyDescent="0.25">
      <c r="A160" s="8"/>
      <c r="B160" s="8"/>
      <c r="C160" s="10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 t="e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#DIV/0!</v>
      </c>
    </row>
    <row r="161" spans="1:19" ht="15.75" x14ac:dyDescent="0.25">
      <c r="A161" s="8"/>
      <c r="B161" s="9">
        <f t="shared" ref="B161" si="56">SUM(B159+7)</f>
        <v>46377</v>
      </c>
      <c r="C161" s="10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 t="e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#DIV/0!</v>
      </c>
    </row>
    <row r="162" spans="1:19" ht="15.75" x14ac:dyDescent="0.25">
      <c r="A162" s="8"/>
      <c r="B162" s="8"/>
      <c r="C162" s="10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 t="e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#DIV/0!</v>
      </c>
    </row>
    <row r="163" spans="1:19" ht="15.75" x14ac:dyDescent="0.25">
      <c r="A163" s="8"/>
      <c r="B163" s="9">
        <f t="shared" ref="B163" si="57">SUM(B161+7)</f>
        <v>46384</v>
      </c>
      <c r="C163" s="10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 t="e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#DIV/0!</v>
      </c>
    </row>
    <row r="164" spans="1:19" ht="15.75" x14ac:dyDescent="0.25">
      <c r="A164" s="8"/>
      <c r="B164" s="8"/>
      <c r="C164" s="10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 t="e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#DIV/0!</v>
      </c>
    </row>
    <row r="165" spans="1:19" ht="15.75" x14ac:dyDescent="0.25">
      <c r="A165" s="8"/>
      <c r="B165" s="9">
        <f t="shared" ref="B165" si="58">SUM(B163+7)</f>
        <v>46391</v>
      </c>
      <c r="C165" s="10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 t="e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#DIV/0!</v>
      </c>
    </row>
    <row r="166" spans="1:19" ht="15.75" x14ac:dyDescent="0.25">
      <c r="A166" s="8"/>
      <c r="B166" s="8"/>
      <c r="C166" s="10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 t="e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#DIV/0!</v>
      </c>
    </row>
    <row r="167" spans="1:19" ht="15.75" x14ac:dyDescent="0.25">
      <c r="A167" s="8"/>
      <c r="B167" s="9">
        <f t="shared" ref="B167" si="59">SUM(B165+7)</f>
        <v>46398</v>
      </c>
      <c r="C167" s="10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 t="e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#DIV/0!</v>
      </c>
    </row>
    <row r="168" spans="1:19" ht="15.75" x14ac:dyDescent="0.25">
      <c r="A168" s="8"/>
      <c r="B168" s="8"/>
      <c r="C168" s="10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 t="e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#DIV/0!</v>
      </c>
    </row>
    <row r="169" spans="1:19" ht="15.75" x14ac:dyDescent="0.25">
      <c r="A169" s="8"/>
      <c r="B169" s="9">
        <f t="shared" ref="B169:B173" si="60">SUM(B167+7)</f>
        <v>46405</v>
      </c>
      <c r="C169" s="10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 t="e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#DIV/0!</v>
      </c>
    </row>
    <row r="170" spans="1:19" ht="15.75" x14ac:dyDescent="0.25">
      <c r="A170" s="8"/>
      <c r="B170" s="8"/>
      <c r="C170" s="10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 t="e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#DIV/0!</v>
      </c>
    </row>
    <row r="171" spans="1:19" ht="15.75" x14ac:dyDescent="0.25">
      <c r="A171" s="8"/>
      <c r="B171" s="9">
        <f t="shared" ref="B171" si="61">SUM(B169+7)</f>
        <v>46412</v>
      </c>
      <c r="C171" s="10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 t="e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#DIV/0!</v>
      </c>
    </row>
    <row r="172" spans="1:19" ht="15.75" x14ac:dyDescent="0.25">
      <c r="A172" s="8"/>
      <c r="B172" s="8"/>
      <c r="C172" s="10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 t="e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#DIV/0!</v>
      </c>
    </row>
    <row r="173" spans="1:19" ht="15.75" x14ac:dyDescent="0.25">
      <c r="A173" s="8"/>
      <c r="B173" s="9">
        <f t="shared" si="60"/>
        <v>46419</v>
      </c>
      <c r="C173" s="10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 t="e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#DIV/0!</v>
      </c>
    </row>
    <row r="174" spans="1:19" ht="15.75" x14ac:dyDescent="0.25">
      <c r="A174" s="8"/>
      <c r="B174" s="8"/>
      <c r="C174" s="10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 t="e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#DIV/0!</v>
      </c>
    </row>
    <row r="175" spans="1:19" ht="15.75" x14ac:dyDescent="0.25">
      <c r="A175" s="8"/>
      <c r="B175" s="9"/>
      <c r="C175" s="10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 t="e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#DIV/0!</v>
      </c>
    </row>
    <row r="176" spans="1:19" ht="15.75" x14ac:dyDescent="0.25">
      <c r="A176" s="8"/>
      <c r="B176" s="8"/>
      <c r="C176" s="10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 t="e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#DIV/0!</v>
      </c>
    </row>
    <row r="177" spans="1:19" ht="15.75" x14ac:dyDescent="0.25">
      <c r="A177" s="8"/>
      <c r="B177" s="9"/>
      <c r="C177" s="10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 t="e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#DIV/0!</v>
      </c>
    </row>
    <row r="178" spans="1:19" ht="15.75" x14ac:dyDescent="0.25">
      <c r="A178" s="8"/>
      <c r="B178" s="8"/>
      <c r="C178" s="10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 t="e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#DIV/0!</v>
      </c>
    </row>
    <row r="179" spans="1:19" ht="15.75" x14ac:dyDescent="0.25">
      <c r="A179" s="8"/>
      <c r="B179" s="9"/>
      <c r="C179" s="10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 t="e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#DIV/0!</v>
      </c>
    </row>
    <row r="180" spans="1:19" ht="15.75" x14ac:dyDescent="0.25">
      <c r="A180" s="8"/>
      <c r="B180" s="8"/>
      <c r="C180" s="10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 t="e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#DIV/0!</v>
      </c>
    </row>
    <row r="181" spans="1:19" ht="15.75" x14ac:dyDescent="0.25">
      <c r="A181" s="8"/>
      <c r="B181" s="9"/>
      <c r="C181" s="10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 t="e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#DIV/0!</v>
      </c>
    </row>
    <row r="182" spans="1:19" ht="15.75" x14ac:dyDescent="0.25">
      <c r="A182" s="8"/>
      <c r="B182" s="8"/>
      <c r="C182" s="10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 t="e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#DIV/0!</v>
      </c>
    </row>
    <row r="183" spans="1:19" ht="15.75" x14ac:dyDescent="0.25">
      <c r="A183" s="8"/>
      <c r="B183" s="9"/>
      <c r="C183" s="10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 t="e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#DIV/0!</v>
      </c>
    </row>
    <row r="184" spans="1:19" ht="15.75" x14ac:dyDescent="0.25">
      <c r="A184" s="8"/>
      <c r="B184" s="8"/>
      <c r="C184" s="10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#DIV/0!</v>
      </c>
    </row>
    <row r="185" spans="1:19" ht="15.75" x14ac:dyDescent="0.25">
      <c r="A185" s="8"/>
      <c r="B185" s="8"/>
      <c r="C185" s="10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#DIV/0!</v>
      </c>
    </row>
    <row r="186" spans="1:19" ht="15.75" x14ac:dyDescent="0.25">
      <c r="A186" s="8"/>
      <c r="B186" s="8"/>
      <c r="C186" s="10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#DIV/0!</v>
      </c>
    </row>
    <row r="187" spans="1:19" ht="15.75" x14ac:dyDescent="0.25">
      <c r="A187" s="8"/>
      <c r="B187" s="8"/>
      <c r="C187" s="10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#DIV/0!</v>
      </c>
    </row>
    <row r="188" spans="1:19" ht="15.75" x14ac:dyDescent="0.25">
      <c r="A188" s="8"/>
      <c r="B188" s="8"/>
      <c r="C188" s="10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#DIV/0!</v>
      </c>
    </row>
    <row r="189" spans="1:19" ht="15.75" x14ac:dyDescent="0.25">
      <c r="A189" s="8"/>
      <c r="B189" s="8"/>
      <c r="C189" s="10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#DIV/0!</v>
      </c>
    </row>
    <row r="190" spans="1:19" ht="15.75" x14ac:dyDescent="0.25">
      <c r="A190" s="8"/>
      <c r="B190" s="8"/>
      <c r="C190" s="10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#DIV/0!</v>
      </c>
    </row>
    <row r="191" spans="1:19" ht="15.75" x14ac:dyDescent="0.25">
      <c r="A191" s="8"/>
      <c r="B191" s="8"/>
      <c r="C191" s="10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#DIV/0!</v>
      </c>
    </row>
    <row r="192" spans="1:19" ht="15.75" x14ac:dyDescent="0.25">
      <c r="A192" s="8"/>
      <c r="B192" s="8"/>
      <c r="C192" s="10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#DIV/0!</v>
      </c>
    </row>
    <row r="193" spans="1:19" ht="15.75" x14ac:dyDescent="0.25">
      <c r="A193" s="8"/>
      <c r="B193" s="8"/>
      <c r="C193" s="10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#DIV/0!</v>
      </c>
    </row>
    <row r="194" spans="1:19" ht="15.75" x14ac:dyDescent="0.25">
      <c r="A194" s="8"/>
      <c r="B194" s="8"/>
      <c r="C194" s="10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#DIV/0!</v>
      </c>
    </row>
    <row r="195" spans="1:19" ht="15.75" x14ac:dyDescent="0.25">
      <c r="A195" s="8"/>
      <c r="B195" s="8"/>
      <c r="C195" s="10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#DIV/0!</v>
      </c>
    </row>
    <row r="196" spans="1:19" ht="15.75" x14ac:dyDescent="0.25">
      <c r="A196" s="8"/>
      <c r="B196" s="8"/>
      <c r="C196" s="10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#DIV/0!</v>
      </c>
    </row>
    <row r="197" spans="1:19" ht="16.5" thickBot="1" x14ac:dyDescent="0.3">
      <c r="A197" s="8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 t="e">
        <f>S196</f>
        <v>#DIV/0!</v>
      </c>
      <c r="D198" s="18">
        <f>COUNTA(D135:D197)</f>
        <v>0</v>
      </c>
      <c r="E198" s="18">
        <f t="shared" ref="E198:M198" si="62">COUNTA(E135:E197)</f>
        <v>0</v>
      </c>
      <c r="F198" s="18"/>
      <c r="G198" s="18"/>
      <c r="H198" s="18">
        <f t="shared" si="62"/>
        <v>0</v>
      </c>
      <c r="I198" s="18">
        <f t="shared" si="62"/>
        <v>0</v>
      </c>
      <c r="J198" s="18"/>
      <c r="K198" s="18"/>
      <c r="L198" s="18">
        <f t="shared" si="62"/>
        <v>0</v>
      </c>
      <c r="M198" s="18">
        <f t="shared" si="62"/>
        <v>0</v>
      </c>
      <c r="N198" s="18">
        <f>SUM(N135:N197)</f>
        <v>0</v>
      </c>
      <c r="O198" s="18">
        <f>SUM(O135:O197)</f>
        <v>0</v>
      </c>
      <c r="P198" s="39"/>
      <c r="Q198" s="39"/>
      <c r="R198" s="40"/>
      <c r="S198" s="40"/>
    </row>
    <row r="199" spans="1:19" ht="18" x14ac:dyDescent="0.25">
      <c r="A199" s="5"/>
      <c r="B199" s="29"/>
      <c r="C199" s="5"/>
      <c r="D199" s="5"/>
      <c r="E199" s="20"/>
      <c r="F199" s="20"/>
      <c r="G199" s="5"/>
      <c r="H199" s="5"/>
      <c r="I199" s="20"/>
      <c r="J199" s="20"/>
      <c r="K199" s="20"/>
      <c r="L199" s="5"/>
      <c r="M199" s="5"/>
      <c r="N199" s="5"/>
      <c r="O199" s="5"/>
      <c r="P199" s="41"/>
      <c r="Q199" s="41"/>
      <c r="R199" s="41"/>
      <c r="S199" s="41"/>
    </row>
    <row r="200" spans="1:19" ht="18.75" thickBot="1" x14ac:dyDescent="0.3">
      <c r="A200" s="2"/>
      <c r="B200" s="2"/>
      <c r="C200" s="2"/>
      <c r="D200" s="2" t="s">
        <v>16</v>
      </c>
      <c r="E200" s="2" t="s">
        <v>17</v>
      </c>
      <c r="F200" s="5"/>
      <c r="G200" s="5"/>
      <c r="H200" s="5"/>
      <c r="I200" s="5"/>
      <c r="J200" s="20"/>
      <c r="K200" s="20"/>
      <c r="L200" s="5"/>
      <c r="M200" s="5"/>
      <c r="N200" s="5"/>
      <c r="O200" s="5"/>
      <c r="P200" s="41"/>
      <c r="Q200" s="41"/>
      <c r="R200" s="41"/>
      <c r="S200" s="41"/>
    </row>
    <row r="201" spans="1:19" ht="18" x14ac:dyDescent="0.25">
      <c r="A201" s="5" t="s">
        <v>18</v>
      </c>
      <c r="B201" s="21">
        <v>46286</v>
      </c>
      <c r="C201" s="22"/>
      <c r="D201" s="23"/>
      <c r="E201" s="23"/>
      <c r="F201" s="5"/>
      <c r="G201" s="5"/>
      <c r="H201" s="5"/>
      <c r="I201" s="5"/>
      <c r="J201" s="20"/>
      <c r="K201" s="20"/>
      <c r="L201" s="5"/>
      <c r="M201" s="5"/>
      <c r="N201" s="5"/>
      <c r="O201" s="5"/>
      <c r="P201" s="41"/>
      <c r="Q201" s="41"/>
      <c r="R201" s="41"/>
      <c r="S201" s="41"/>
    </row>
    <row r="202" spans="1:19" ht="18" x14ac:dyDescent="0.25">
      <c r="A202" s="5"/>
      <c r="B202" s="24">
        <f>SUM(B201+7)</f>
        <v>46293</v>
      </c>
      <c r="C202" s="25"/>
      <c r="D202" s="26" t="s">
        <v>44</v>
      </c>
      <c r="E202" s="26"/>
      <c r="F202" s="5"/>
      <c r="G202" s="5"/>
      <c r="H202" s="5"/>
      <c r="I202" s="5"/>
      <c r="J202" s="20"/>
      <c r="K202" s="20"/>
      <c r="L202" s="5"/>
      <c r="M202" s="5"/>
      <c r="N202" s="5"/>
      <c r="O202" s="5"/>
      <c r="P202" s="41"/>
      <c r="Q202" s="41"/>
      <c r="R202" s="41"/>
      <c r="S202" s="41"/>
    </row>
    <row r="203" spans="1:19" ht="18" x14ac:dyDescent="0.25">
      <c r="A203" s="5"/>
      <c r="B203" s="24">
        <f t="shared" ref="B203:B220" si="63">SUM(B202+7)</f>
        <v>46300</v>
      </c>
      <c r="C203" s="25"/>
      <c r="D203" s="26" t="s">
        <v>44</v>
      </c>
      <c r="E203" s="26"/>
      <c r="F203" s="5"/>
      <c r="G203" s="5"/>
      <c r="H203" s="5"/>
      <c r="I203" s="5"/>
      <c r="J203" s="20"/>
      <c r="K203" s="20"/>
      <c r="L203" s="5"/>
      <c r="M203" s="5"/>
      <c r="N203" s="5"/>
      <c r="O203" s="5"/>
      <c r="P203" s="41"/>
      <c r="Q203" s="41"/>
      <c r="R203" s="41"/>
      <c r="S203" s="41"/>
    </row>
    <row r="204" spans="1:19" ht="18" x14ac:dyDescent="0.25">
      <c r="A204" s="5"/>
      <c r="B204" s="24">
        <f t="shared" si="63"/>
        <v>46307</v>
      </c>
      <c r="C204" s="25"/>
      <c r="D204" s="26" t="s">
        <v>44</v>
      </c>
      <c r="E204" s="26"/>
      <c r="F204" s="5"/>
      <c r="G204" s="5"/>
      <c r="H204" s="5"/>
      <c r="I204" s="5"/>
      <c r="J204" s="20"/>
      <c r="K204" s="20"/>
      <c r="L204" s="5"/>
      <c r="M204" s="5"/>
      <c r="N204" s="5"/>
      <c r="O204" s="5"/>
      <c r="P204" s="41"/>
      <c r="Q204" s="41"/>
      <c r="R204" s="41"/>
      <c r="S204" s="41"/>
    </row>
    <row r="205" spans="1:19" ht="18" x14ac:dyDescent="0.25">
      <c r="A205" s="5"/>
      <c r="B205" s="24">
        <f t="shared" si="63"/>
        <v>46314</v>
      </c>
      <c r="C205" s="25"/>
      <c r="D205" s="26"/>
      <c r="E205" s="26" t="s">
        <v>44</v>
      </c>
      <c r="F205" s="5"/>
      <c r="G205" s="5"/>
      <c r="H205" s="5"/>
      <c r="I205" s="5"/>
      <c r="J205" s="20"/>
      <c r="K205" s="20"/>
      <c r="L205" s="5"/>
      <c r="M205" s="5"/>
      <c r="N205" s="5"/>
      <c r="O205" s="5"/>
      <c r="P205" s="41"/>
      <c r="Q205" s="41"/>
      <c r="R205" s="41"/>
      <c r="S205" s="41"/>
    </row>
    <row r="206" spans="1:19" ht="18" x14ac:dyDescent="0.25">
      <c r="A206" s="5"/>
      <c r="B206" s="24">
        <f t="shared" si="63"/>
        <v>46321</v>
      </c>
      <c r="C206" s="25"/>
      <c r="D206" s="26"/>
      <c r="E206" s="26" t="s">
        <v>44</v>
      </c>
      <c r="F206" s="5"/>
      <c r="G206" s="5"/>
      <c r="H206" s="5"/>
      <c r="I206" s="5"/>
      <c r="J206" s="20"/>
      <c r="K206" s="20"/>
      <c r="L206" s="5"/>
      <c r="M206" s="5"/>
      <c r="N206" s="5"/>
      <c r="O206" s="5"/>
      <c r="P206" s="41"/>
      <c r="Q206" s="41"/>
      <c r="R206" s="41"/>
      <c r="S206" s="41"/>
    </row>
    <row r="207" spans="1:19" ht="18" x14ac:dyDescent="0.25">
      <c r="A207" s="5"/>
      <c r="B207" s="24">
        <f t="shared" si="63"/>
        <v>46328</v>
      </c>
      <c r="C207" s="25"/>
      <c r="D207" s="26"/>
      <c r="E207" s="26"/>
      <c r="F207" s="5"/>
      <c r="G207" s="5"/>
      <c r="H207" s="5"/>
      <c r="I207" s="5"/>
      <c r="J207" s="20"/>
      <c r="K207" s="20"/>
      <c r="L207" s="5"/>
      <c r="M207" s="5"/>
      <c r="N207" s="5"/>
      <c r="O207" s="5"/>
      <c r="P207" s="41"/>
      <c r="Q207" s="41"/>
      <c r="R207" s="41"/>
      <c r="S207" s="41"/>
    </row>
    <row r="208" spans="1:19" ht="18" x14ac:dyDescent="0.25">
      <c r="A208" s="5"/>
      <c r="B208" s="24">
        <f t="shared" si="63"/>
        <v>46335</v>
      </c>
      <c r="C208" s="25"/>
      <c r="D208" s="26"/>
      <c r="E208" s="26"/>
      <c r="F208" s="5"/>
      <c r="G208" s="5"/>
      <c r="H208" s="5"/>
      <c r="I208" s="5"/>
      <c r="J208" s="20"/>
      <c r="K208" s="20"/>
      <c r="L208" s="5"/>
      <c r="M208" s="5"/>
      <c r="N208" s="5"/>
      <c r="O208" s="5"/>
      <c r="P208" s="41"/>
      <c r="Q208" s="41"/>
      <c r="R208" s="41"/>
      <c r="S208" s="41"/>
    </row>
    <row r="209" spans="1:19" ht="18" x14ac:dyDescent="0.25">
      <c r="A209" s="5"/>
      <c r="B209" s="24">
        <f t="shared" si="63"/>
        <v>46342</v>
      </c>
      <c r="C209" s="25"/>
      <c r="D209" s="26"/>
      <c r="E209" s="26"/>
      <c r="F209" s="5"/>
      <c r="G209" s="5"/>
      <c r="H209" s="5"/>
      <c r="I209" s="5"/>
      <c r="J209" s="20"/>
      <c r="K209" s="20"/>
      <c r="L209" s="5"/>
      <c r="M209" s="5"/>
      <c r="N209" s="5"/>
      <c r="O209" s="5"/>
      <c r="P209" s="41"/>
      <c r="Q209" s="41"/>
      <c r="R209" s="41"/>
      <c r="S209" s="41"/>
    </row>
    <row r="210" spans="1:19" ht="18" x14ac:dyDescent="0.25">
      <c r="A210" s="5"/>
      <c r="B210" s="24">
        <f t="shared" si="63"/>
        <v>46349</v>
      </c>
      <c r="C210" s="25"/>
      <c r="D210" s="26"/>
      <c r="E210" s="26"/>
      <c r="F210" s="5"/>
      <c r="G210" s="5"/>
      <c r="H210" s="5"/>
      <c r="I210" s="5"/>
      <c r="J210" s="20"/>
      <c r="K210" s="20"/>
      <c r="L210" s="5"/>
      <c r="M210" s="5"/>
      <c r="N210" s="5"/>
      <c r="O210" s="5"/>
      <c r="P210" s="41"/>
      <c r="Q210" s="41"/>
      <c r="R210" s="41"/>
      <c r="S210" s="41"/>
    </row>
    <row r="211" spans="1:19" ht="18" x14ac:dyDescent="0.25">
      <c r="A211" s="5"/>
      <c r="B211" s="24">
        <f t="shared" si="63"/>
        <v>46356</v>
      </c>
      <c r="C211" s="25"/>
      <c r="D211" s="26"/>
      <c r="E211" s="26"/>
      <c r="F211" s="5"/>
      <c r="G211" s="5"/>
      <c r="H211" s="5"/>
      <c r="I211" s="5"/>
      <c r="J211" s="20"/>
      <c r="K211" s="20"/>
      <c r="L211" s="5"/>
      <c r="M211" s="5"/>
      <c r="N211" s="5"/>
      <c r="O211" s="5"/>
      <c r="P211" s="41"/>
      <c r="Q211" s="41"/>
      <c r="R211" s="41"/>
      <c r="S211" s="41"/>
    </row>
    <row r="212" spans="1:19" ht="18" x14ac:dyDescent="0.25">
      <c r="A212" s="5"/>
      <c r="B212" s="24">
        <f t="shared" si="63"/>
        <v>46363</v>
      </c>
      <c r="C212" s="25"/>
      <c r="D212" s="26"/>
      <c r="E212" s="26"/>
      <c r="F212" s="5"/>
      <c r="G212" s="5"/>
      <c r="H212" s="5"/>
      <c r="I212" s="5"/>
      <c r="J212" s="20"/>
      <c r="K212" s="20"/>
      <c r="L212" s="5"/>
      <c r="M212" s="5"/>
      <c r="N212" s="5"/>
      <c r="O212" s="5"/>
      <c r="P212" s="41"/>
      <c r="Q212" s="41"/>
      <c r="R212" s="41"/>
      <c r="S212" s="41"/>
    </row>
    <row r="213" spans="1:19" ht="18" x14ac:dyDescent="0.25">
      <c r="A213" s="5"/>
      <c r="B213" s="24">
        <f t="shared" si="63"/>
        <v>46370</v>
      </c>
      <c r="C213" s="25"/>
      <c r="D213" s="26"/>
      <c r="E213" s="26"/>
      <c r="F213" s="5"/>
      <c r="G213" s="5"/>
      <c r="H213" s="5"/>
      <c r="I213" s="5"/>
      <c r="J213" s="20"/>
      <c r="K213" s="20"/>
      <c r="L213" s="5"/>
      <c r="M213" s="5"/>
      <c r="N213" s="5"/>
      <c r="O213" s="5"/>
      <c r="P213" s="41"/>
      <c r="Q213" s="41"/>
      <c r="R213" s="41"/>
      <c r="S213" s="41"/>
    </row>
    <row r="214" spans="1:19" ht="18" x14ac:dyDescent="0.25">
      <c r="A214" s="5"/>
      <c r="B214" s="24">
        <f t="shared" si="63"/>
        <v>46377</v>
      </c>
      <c r="C214" s="25"/>
      <c r="D214" s="26"/>
      <c r="E214" s="26"/>
      <c r="F214" s="5"/>
      <c r="G214" s="5"/>
      <c r="H214" s="5"/>
      <c r="I214" s="5"/>
      <c r="J214" s="20"/>
      <c r="K214" s="20"/>
      <c r="L214" s="5"/>
      <c r="M214" s="5"/>
      <c r="N214" s="5"/>
      <c r="O214" s="5"/>
      <c r="P214" s="41"/>
      <c r="Q214" s="41"/>
      <c r="R214" s="41"/>
      <c r="S214" s="41"/>
    </row>
    <row r="215" spans="1:19" ht="18" x14ac:dyDescent="0.25">
      <c r="A215" s="5"/>
      <c r="B215" s="24">
        <f t="shared" si="63"/>
        <v>46384</v>
      </c>
      <c r="C215" s="25"/>
      <c r="D215" s="26"/>
      <c r="E215" s="26"/>
      <c r="F215" s="5"/>
      <c r="G215" s="5"/>
      <c r="H215" s="5"/>
      <c r="I215" s="5"/>
      <c r="J215" s="20"/>
      <c r="K215" s="20"/>
      <c r="L215" s="5"/>
      <c r="M215" s="5"/>
      <c r="N215" s="5"/>
      <c r="O215" s="5"/>
      <c r="P215" s="41"/>
      <c r="Q215" s="41"/>
      <c r="R215" s="41"/>
      <c r="S215" s="41"/>
    </row>
    <row r="216" spans="1:19" ht="18" x14ac:dyDescent="0.25">
      <c r="A216" s="5"/>
      <c r="B216" s="24">
        <f t="shared" si="63"/>
        <v>46391</v>
      </c>
      <c r="C216" s="25"/>
      <c r="D216" s="26"/>
      <c r="E216" s="26"/>
      <c r="F216" s="5"/>
      <c r="G216" s="5"/>
      <c r="H216" s="5"/>
      <c r="I216" s="5"/>
      <c r="J216" s="20"/>
      <c r="K216" s="20"/>
      <c r="L216" s="5"/>
      <c r="M216" s="5"/>
      <c r="N216" s="5"/>
      <c r="O216" s="5"/>
      <c r="P216" s="41"/>
      <c r="Q216" s="41"/>
      <c r="R216" s="41"/>
      <c r="S216" s="41"/>
    </row>
    <row r="217" spans="1:19" ht="18" x14ac:dyDescent="0.25">
      <c r="A217" s="5"/>
      <c r="B217" s="24">
        <f t="shared" si="63"/>
        <v>46398</v>
      </c>
      <c r="C217" s="25"/>
      <c r="D217" s="26"/>
      <c r="E217" s="26"/>
      <c r="F217" s="5"/>
      <c r="G217" s="5"/>
      <c r="H217" s="5"/>
      <c r="I217" s="5"/>
      <c r="J217" s="20"/>
      <c r="K217" s="20"/>
      <c r="L217" s="5"/>
      <c r="M217" s="5"/>
      <c r="N217" s="5"/>
      <c r="O217" s="5"/>
      <c r="P217" s="41"/>
      <c r="Q217" s="41"/>
      <c r="R217" s="41"/>
      <c r="S217" s="41"/>
    </row>
    <row r="218" spans="1:19" ht="18" x14ac:dyDescent="0.25">
      <c r="A218" s="5"/>
      <c r="B218" s="24">
        <f t="shared" si="63"/>
        <v>46405</v>
      </c>
      <c r="C218" s="25"/>
      <c r="D218" s="26"/>
      <c r="E218" s="26"/>
      <c r="F218" s="5"/>
      <c r="G218" s="5"/>
      <c r="H218" s="5"/>
      <c r="I218" s="5"/>
      <c r="J218" s="20"/>
      <c r="K218" s="20"/>
      <c r="L218" s="5"/>
      <c r="M218" s="5"/>
      <c r="N218" s="5"/>
      <c r="O218" s="5"/>
      <c r="P218" s="41"/>
      <c r="Q218" s="41"/>
      <c r="R218" s="41"/>
      <c r="S218" s="41"/>
    </row>
    <row r="219" spans="1:19" ht="18" x14ac:dyDescent="0.25">
      <c r="A219" s="5"/>
      <c r="B219" s="24">
        <f t="shared" si="63"/>
        <v>46412</v>
      </c>
      <c r="C219" s="25"/>
      <c r="D219" s="26"/>
      <c r="E219" s="26"/>
      <c r="F219" s="5"/>
      <c r="G219" s="5"/>
      <c r="H219" s="5"/>
      <c r="I219" s="5"/>
      <c r="J219" s="20"/>
      <c r="K219" s="20"/>
      <c r="L219" s="5"/>
      <c r="M219" s="5"/>
      <c r="N219" s="5"/>
      <c r="O219" s="5"/>
      <c r="P219" s="41"/>
      <c r="Q219" s="41"/>
      <c r="R219" s="41"/>
      <c r="S219" s="41"/>
    </row>
    <row r="220" spans="1:19" ht="18" x14ac:dyDescent="0.25">
      <c r="A220" s="5"/>
      <c r="B220" s="24">
        <f t="shared" si="63"/>
        <v>46419</v>
      </c>
      <c r="C220" s="25"/>
      <c r="D220" s="26"/>
      <c r="E220" s="26"/>
      <c r="F220" s="5"/>
      <c r="G220" s="5"/>
      <c r="H220" s="5"/>
      <c r="I220" s="5"/>
      <c r="J220" s="20"/>
      <c r="K220" s="20"/>
      <c r="L220" s="5"/>
      <c r="M220" s="5"/>
      <c r="N220" s="5"/>
      <c r="O220" s="5"/>
      <c r="P220" s="41"/>
      <c r="Q220" s="41"/>
      <c r="R220" s="41"/>
      <c r="S220" s="41"/>
    </row>
    <row r="221" spans="1:19" ht="18" x14ac:dyDescent="0.25">
      <c r="A221" s="5"/>
      <c r="B221" s="24"/>
      <c r="C221" s="25"/>
      <c r="D221" s="26"/>
      <c r="E221" s="26"/>
      <c r="F221" s="5"/>
      <c r="G221" s="5"/>
      <c r="H221" s="5"/>
      <c r="I221" s="5"/>
      <c r="J221" s="20"/>
      <c r="K221" s="20"/>
      <c r="L221" s="5"/>
      <c r="M221" s="5"/>
      <c r="N221" s="5"/>
      <c r="O221" s="5"/>
      <c r="P221" s="41"/>
      <c r="Q221" s="41"/>
      <c r="R221" s="41"/>
      <c r="S221" s="41"/>
    </row>
    <row r="222" spans="1:19" ht="18" x14ac:dyDescent="0.25">
      <c r="A222" s="5"/>
      <c r="B222" s="24"/>
      <c r="C222" s="25"/>
      <c r="D222" s="26"/>
      <c r="E222" s="26"/>
      <c r="F222" s="5"/>
      <c r="G222" s="5"/>
      <c r="H222" s="5"/>
      <c r="I222" s="5"/>
      <c r="J222" s="20"/>
      <c r="K222" s="20"/>
      <c r="L222" s="5"/>
      <c r="M222" s="5"/>
      <c r="N222" s="5"/>
      <c r="O222" s="5"/>
      <c r="P222" s="41"/>
      <c r="Q222" s="41"/>
      <c r="R222" s="41"/>
      <c r="S222" s="41"/>
    </row>
    <row r="223" spans="1:19" ht="18" x14ac:dyDescent="0.25">
      <c r="A223" s="5"/>
      <c r="B223" s="24"/>
      <c r="C223" s="25"/>
      <c r="D223" s="26"/>
      <c r="E223" s="26"/>
      <c r="F223" s="5"/>
      <c r="G223" s="5"/>
      <c r="H223" s="5"/>
      <c r="I223" s="5"/>
      <c r="J223" s="20"/>
      <c r="K223" s="20"/>
      <c r="L223" s="5"/>
      <c r="M223" s="5"/>
      <c r="N223" s="5"/>
      <c r="O223" s="5"/>
      <c r="P223" s="41"/>
      <c r="Q223" s="41"/>
      <c r="R223" s="41"/>
      <c r="S223" s="41"/>
    </row>
    <row r="224" spans="1:19" ht="18" x14ac:dyDescent="0.25">
      <c r="A224" s="5"/>
      <c r="B224" s="24"/>
      <c r="C224" s="25"/>
      <c r="D224" s="26"/>
      <c r="E224" s="26"/>
      <c r="F224" s="5"/>
      <c r="G224" s="5"/>
      <c r="H224" s="5"/>
      <c r="I224" s="5"/>
      <c r="J224" s="20"/>
      <c r="K224" s="20"/>
      <c r="L224" s="5"/>
      <c r="M224" s="5"/>
      <c r="N224" s="5"/>
      <c r="O224" s="5"/>
      <c r="P224" s="41"/>
      <c r="Q224" s="41"/>
      <c r="R224" s="41"/>
      <c r="S224" s="41"/>
    </row>
    <row r="225" spans="1:19" ht="18" x14ac:dyDescent="0.25">
      <c r="A225" s="5"/>
      <c r="B225" s="24"/>
      <c r="C225" s="25"/>
      <c r="D225" s="26"/>
      <c r="E225" s="26"/>
      <c r="F225" s="5"/>
      <c r="G225" s="5"/>
      <c r="H225" s="5"/>
      <c r="I225" s="5"/>
      <c r="J225" s="20"/>
      <c r="K225" s="20"/>
      <c r="L225" s="5"/>
      <c r="M225" s="5"/>
      <c r="N225" s="5"/>
      <c r="O225" s="5"/>
      <c r="P225" s="41"/>
      <c r="Q225" s="41"/>
      <c r="R225" s="41"/>
      <c r="S225" s="41"/>
    </row>
    <row r="226" spans="1:19" ht="18" x14ac:dyDescent="0.25">
      <c r="A226" s="5"/>
      <c r="B226" s="27"/>
      <c r="C226" s="25"/>
      <c r="D226" s="26"/>
      <c r="E226" s="26"/>
      <c r="F226" s="5"/>
      <c r="G226" s="5"/>
      <c r="H226" s="5"/>
      <c r="I226" s="5"/>
      <c r="J226" s="20"/>
      <c r="K226" s="20"/>
      <c r="L226" s="5"/>
      <c r="M226" s="5"/>
      <c r="N226" s="5"/>
      <c r="O226" s="5"/>
      <c r="P226" s="41"/>
      <c r="Q226" s="41"/>
      <c r="R226" s="41"/>
      <c r="S226" s="41"/>
    </row>
    <row r="227" spans="1:19" ht="18" x14ac:dyDescent="0.25">
      <c r="A227" s="5"/>
      <c r="B227" s="27"/>
      <c r="C227" s="25"/>
      <c r="D227" s="26"/>
      <c r="E227" s="26"/>
      <c r="F227" s="5"/>
      <c r="G227" s="5"/>
      <c r="H227" s="5"/>
      <c r="I227" s="5"/>
      <c r="J227" s="20"/>
      <c r="K227" s="20"/>
      <c r="L227" s="5"/>
      <c r="M227" s="5"/>
      <c r="N227" s="5"/>
      <c r="O227" s="5"/>
      <c r="P227" s="41"/>
      <c r="Q227" s="41"/>
      <c r="R227" s="41"/>
      <c r="S227" s="41"/>
    </row>
    <row r="228" spans="1:19" ht="18" x14ac:dyDescent="0.25">
      <c r="A228" s="5"/>
      <c r="B228" s="27"/>
      <c r="C228" s="25"/>
      <c r="D228" s="26"/>
      <c r="E228" s="26"/>
      <c r="F228" s="5"/>
      <c r="G228" s="5"/>
      <c r="H228" s="5"/>
      <c r="I228" s="5"/>
      <c r="J228" s="20"/>
      <c r="K228" s="20"/>
      <c r="L228" s="5"/>
      <c r="M228" s="5"/>
      <c r="N228" s="5"/>
      <c r="O228" s="5"/>
      <c r="P228" s="41"/>
      <c r="Q228" s="41"/>
      <c r="R228" s="41"/>
      <c r="S228" s="41"/>
    </row>
    <row r="229" spans="1:19" ht="18" x14ac:dyDescent="0.25">
      <c r="A229" s="5"/>
      <c r="B229" s="27"/>
      <c r="C229" s="25"/>
      <c r="D229" s="26"/>
      <c r="E229" s="26"/>
      <c r="F229" s="5"/>
      <c r="G229" s="5"/>
      <c r="H229" s="5"/>
      <c r="I229" s="5"/>
      <c r="J229" s="20"/>
      <c r="K229" s="20"/>
      <c r="L229" s="5"/>
      <c r="M229" s="5"/>
      <c r="N229" s="5"/>
      <c r="O229" s="5"/>
      <c r="P229" s="41"/>
      <c r="Q229" s="41"/>
      <c r="R229" s="41"/>
      <c r="S229" s="41"/>
    </row>
    <row r="230" spans="1:19" ht="18" x14ac:dyDescent="0.25">
      <c r="A230" s="5"/>
      <c r="B230" s="27"/>
      <c r="C230" s="25"/>
      <c r="D230" s="26"/>
      <c r="E230" s="26"/>
      <c r="F230" s="5"/>
      <c r="G230" s="5"/>
      <c r="H230" s="5"/>
      <c r="I230" s="5"/>
      <c r="J230" s="20"/>
      <c r="K230" s="20"/>
      <c r="L230" s="5"/>
      <c r="M230" s="5"/>
      <c r="N230" s="5"/>
      <c r="O230" s="5"/>
      <c r="P230" s="41"/>
      <c r="Q230" s="41"/>
      <c r="R230" s="41"/>
      <c r="S230" s="41"/>
    </row>
    <row r="231" spans="1:19" ht="18" x14ac:dyDescent="0.25">
      <c r="A231" s="5"/>
      <c r="B231" s="27"/>
      <c r="C231" s="25"/>
      <c r="D231" s="26"/>
      <c r="E231" s="26"/>
      <c r="F231" s="5"/>
      <c r="G231" s="5"/>
      <c r="H231" s="5"/>
      <c r="I231" s="5"/>
      <c r="J231" s="20"/>
      <c r="K231" s="20"/>
      <c r="L231" s="5"/>
      <c r="M231" s="5"/>
      <c r="N231" s="5"/>
      <c r="O231" s="5"/>
      <c r="P231" s="41"/>
      <c r="Q231" s="41"/>
      <c r="R231" s="41"/>
      <c r="S231" s="41"/>
    </row>
    <row r="232" spans="1:19" ht="18" x14ac:dyDescent="0.25">
      <c r="A232" s="5"/>
      <c r="B232" s="8"/>
      <c r="C232" s="5"/>
      <c r="D232" s="20"/>
      <c r="E232" s="20"/>
      <c r="F232" s="5"/>
      <c r="G232" s="5"/>
      <c r="H232" s="5"/>
      <c r="I232" s="5"/>
      <c r="J232" s="20"/>
      <c r="K232" s="20"/>
      <c r="L232" s="5"/>
      <c r="M232" s="5"/>
      <c r="N232" s="5"/>
      <c r="O232" s="5"/>
      <c r="P232" s="41"/>
      <c r="Q232" s="41"/>
      <c r="R232" s="41"/>
      <c r="S232" s="41"/>
    </row>
    <row r="233" spans="1:19" ht="18.75" thickBot="1" x14ac:dyDescent="0.3">
      <c r="A233" s="5"/>
      <c r="B233" s="29"/>
      <c r="C233" s="5"/>
      <c r="D233" s="20"/>
      <c r="E233" s="20"/>
      <c r="F233" s="5"/>
      <c r="G233" s="5"/>
      <c r="H233" s="5"/>
      <c r="I233" s="5"/>
      <c r="J233" s="20"/>
      <c r="K233" s="20"/>
      <c r="L233" s="5"/>
      <c r="M233" s="5"/>
      <c r="N233" s="5"/>
      <c r="O233" s="5"/>
      <c r="P233" s="41"/>
      <c r="Q233" s="41"/>
      <c r="R233" s="41"/>
      <c r="S233" s="41"/>
    </row>
    <row r="234" spans="1:19" ht="18.75" thickTop="1" x14ac:dyDescent="0.25">
      <c r="A234" s="19"/>
      <c r="B234" s="19"/>
      <c r="C234" s="19"/>
      <c r="D234" s="18">
        <f>COUNTA(D201:D231)</f>
        <v>3</v>
      </c>
      <c r="E234" s="18">
        <f>COUNTA(E201:E231)</f>
        <v>2</v>
      </c>
      <c r="F234" s="5"/>
      <c r="G234" s="5"/>
      <c r="H234" s="5"/>
      <c r="I234" s="5"/>
      <c r="J234" s="20"/>
      <c r="K234" s="20"/>
      <c r="L234" s="5"/>
      <c r="M234" s="5"/>
      <c r="N234" s="5"/>
      <c r="O234" s="5"/>
      <c r="P234" s="41"/>
      <c r="Q234" s="41"/>
      <c r="R234" s="41"/>
      <c r="S234" s="41"/>
    </row>
    <row r="235" spans="1:19" ht="18" x14ac:dyDescent="0.25">
      <c r="A235" s="5"/>
      <c r="B235" s="29"/>
      <c r="C235" s="5"/>
      <c r="D235" s="5"/>
      <c r="E235" s="20"/>
      <c r="F235" s="20"/>
      <c r="G235" s="5"/>
      <c r="H235" s="5"/>
      <c r="I235" s="20"/>
      <c r="J235" s="20"/>
      <c r="K235" s="20"/>
      <c r="L235" s="5"/>
      <c r="M235" s="5"/>
      <c r="N235" s="5"/>
      <c r="O235" s="5"/>
      <c r="P235" s="41"/>
      <c r="Q235" s="41"/>
      <c r="R235" s="41"/>
      <c r="S235" s="41"/>
    </row>
    <row r="236" spans="1:19" ht="36.75" thickBot="1" x14ac:dyDescent="0.3">
      <c r="A236" s="2"/>
      <c r="B236" s="2"/>
      <c r="C236" s="2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5"/>
      <c r="M236" s="5"/>
      <c r="N236" s="5"/>
      <c r="O236" s="5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22"/>
      <c r="D237" s="23"/>
      <c r="E237" s="23"/>
      <c r="F237" s="23"/>
      <c r="G237" s="23"/>
      <c r="H237" s="23"/>
      <c r="I237" s="20"/>
      <c r="J237" s="20"/>
      <c r="K237" s="20"/>
      <c r="L237" s="5"/>
      <c r="M237" s="5"/>
      <c r="N237" s="5"/>
      <c r="O237" s="5"/>
      <c r="P237" s="41"/>
      <c r="Q237" s="41"/>
      <c r="R237" s="41"/>
      <c r="S237" s="41"/>
    </row>
    <row r="238" spans="1:19" ht="18" x14ac:dyDescent="0.25">
      <c r="A238" s="5"/>
      <c r="B238" s="24">
        <f>SUM(B237+7)</f>
        <v>46293</v>
      </c>
      <c r="C238" s="25"/>
      <c r="D238" s="26"/>
      <c r="E238" s="26" t="s">
        <v>44</v>
      </c>
      <c r="F238" s="26"/>
      <c r="G238" s="26" t="s">
        <v>44</v>
      </c>
      <c r="H238" s="26"/>
      <c r="I238" s="20"/>
      <c r="J238" s="20"/>
      <c r="K238" s="20"/>
      <c r="L238" s="5"/>
      <c r="M238" s="5"/>
      <c r="N238" s="5"/>
      <c r="O238" s="5"/>
      <c r="P238" s="41"/>
      <c r="Q238" s="41"/>
      <c r="R238" s="41"/>
      <c r="S238" s="41"/>
    </row>
    <row r="239" spans="1:19" ht="18" x14ac:dyDescent="0.25">
      <c r="A239" s="5"/>
      <c r="B239" s="24">
        <f t="shared" ref="B239:B256" si="64">SUM(B238+7)</f>
        <v>46300</v>
      </c>
      <c r="C239" s="25"/>
      <c r="D239" s="26" t="s">
        <v>44</v>
      </c>
      <c r="E239" s="26"/>
      <c r="F239" s="26"/>
      <c r="G239" s="26" t="s">
        <v>44</v>
      </c>
      <c r="H239" s="26"/>
      <c r="I239" s="20"/>
      <c r="J239" s="20"/>
      <c r="K239" s="20"/>
      <c r="L239" s="5"/>
      <c r="M239" s="5"/>
      <c r="N239" s="5"/>
      <c r="O239" s="5"/>
      <c r="P239" s="41"/>
      <c r="Q239" s="41"/>
      <c r="R239" s="41"/>
      <c r="S239" s="41"/>
    </row>
    <row r="240" spans="1:19" ht="18" x14ac:dyDescent="0.25">
      <c r="A240" s="5"/>
      <c r="B240" s="24">
        <f t="shared" si="64"/>
        <v>46307</v>
      </c>
      <c r="C240" s="25"/>
      <c r="D240" s="26"/>
      <c r="E240" s="26" t="s">
        <v>44</v>
      </c>
      <c r="F240" s="26"/>
      <c r="G240" s="26" t="s">
        <v>44</v>
      </c>
      <c r="H240" s="26"/>
      <c r="I240" s="20"/>
      <c r="J240" s="20"/>
      <c r="K240" s="20"/>
      <c r="L240" s="5"/>
      <c r="M240" s="5"/>
      <c r="N240" s="5"/>
      <c r="O240" s="5"/>
      <c r="P240" s="41"/>
      <c r="Q240" s="41"/>
      <c r="R240" s="41"/>
      <c r="S240" s="41"/>
    </row>
    <row r="241" spans="1:19" ht="18" x14ac:dyDescent="0.25">
      <c r="A241" s="5"/>
      <c r="B241" s="24">
        <f t="shared" si="64"/>
        <v>46314</v>
      </c>
      <c r="C241" s="25"/>
      <c r="D241" s="26"/>
      <c r="E241" s="26" t="s">
        <v>44</v>
      </c>
      <c r="F241" s="26"/>
      <c r="G241" s="26"/>
      <c r="H241" s="26" t="s">
        <v>44</v>
      </c>
      <c r="I241" s="20"/>
      <c r="J241" s="20"/>
      <c r="K241" s="20"/>
      <c r="L241" s="5"/>
      <c r="M241" s="5"/>
      <c r="N241" s="5"/>
      <c r="O241" s="5"/>
      <c r="P241" s="41"/>
      <c r="Q241" s="41"/>
      <c r="R241" s="41"/>
      <c r="S241" s="41"/>
    </row>
    <row r="242" spans="1:19" ht="18" x14ac:dyDescent="0.25">
      <c r="A242" s="5"/>
      <c r="B242" s="24">
        <f t="shared" si="64"/>
        <v>46321</v>
      </c>
      <c r="C242" s="25"/>
      <c r="D242" s="26"/>
      <c r="E242" s="26" t="s">
        <v>44</v>
      </c>
      <c r="F242" s="26"/>
      <c r="G242" s="26"/>
      <c r="H242" s="26" t="s">
        <v>44</v>
      </c>
      <c r="I242" s="20"/>
      <c r="J242" s="20"/>
      <c r="K242" s="20"/>
      <c r="L242" s="5"/>
      <c r="M242" s="5"/>
      <c r="N242" s="5"/>
      <c r="O242" s="5"/>
      <c r="P242" s="41"/>
      <c r="Q242" s="41"/>
      <c r="R242" s="41"/>
      <c r="S242" s="41"/>
    </row>
    <row r="243" spans="1:19" ht="18" x14ac:dyDescent="0.25">
      <c r="A243" s="5"/>
      <c r="B243" s="24">
        <f t="shared" si="64"/>
        <v>46328</v>
      </c>
      <c r="C243" s="25"/>
      <c r="D243" s="26"/>
      <c r="E243" s="26"/>
      <c r="F243" s="26"/>
      <c r="G243" s="26"/>
      <c r="H243" s="26"/>
      <c r="I243" s="20"/>
      <c r="J243" s="20"/>
      <c r="K243" s="20"/>
      <c r="L243" s="5"/>
      <c r="M243" s="5"/>
      <c r="N243" s="5"/>
      <c r="O243" s="5"/>
      <c r="P243" s="41"/>
      <c r="Q243" s="41"/>
      <c r="R243" s="41"/>
      <c r="S243" s="41"/>
    </row>
    <row r="244" spans="1:19" ht="18" x14ac:dyDescent="0.25">
      <c r="A244" s="5"/>
      <c r="B244" s="24">
        <f t="shared" si="64"/>
        <v>46335</v>
      </c>
      <c r="C244" s="25"/>
      <c r="D244" s="26"/>
      <c r="E244" s="26"/>
      <c r="F244" s="26"/>
      <c r="G244" s="26"/>
      <c r="H244" s="26"/>
      <c r="I244" s="20"/>
      <c r="J244" s="20"/>
      <c r="K244" s="20"/>
      <c r="L244" s="5"/>
      <c r="M244" s="5"/>
      <c r="N244" s="5"/>
      <c r="O244" s="5"/>
      <c r="P244" s="41"/>
      <c r="Q244" s="41"/>
      <c r="R244" s="41"/>
      <c r="S244" s="41"/>
    </row>
    <row r="245" spans="1:19" ht="18" x14ac:dyDescent="0.25">
      <c r="A245" s="5"/>
      <c r="B245" s="24">
        <f t="shared" si="64"/>
        <v>46342</v>
      </c>
      <c r="C245" s="25"/>
      <c r="D245" s="26"/>
      <c r="E245" s="26"/>
      <c r="F245" s="26"/>
      <c r="G245" s="26"/>
      <c r="H245" s="26"/>
      <c r="I245" s="20"/>
      <c r="J245" s="20"/>
      <c r="K245" s="20"/>
      <c r="L245" s="5"/>
      <c r="M245" s="5"/>
      <c r="N245" s="5"/>
      <c r="O245" s="5"/>
      <c r="P245" s="41"/>
      <c r="Q245" s="41"/>
      <c r="R245" s="41"/>
      <c r="S245" s="41"/>
    </row>
    <row r="246" spans="1:19" ht="18" x14ac:dyDescent="0.25">
      <c r="A246" s="5"/>
      <c r="B246" s="24">
        <f t="shared" si="64"/>
        <v>46349</v>
      </c>
      <c r="C246" s="25"/>
      <c r="D246" s="26"/>
      <c r="E246" s="26"/>
      <c r="F246" s="26"/>
      <c r="G246" s="26"/>
      <c r="H246" s="26"/>
      <c r="I246" s="20"/>
      <c r="J246" s="20"/>
      <c r="K246" s="20"/>
      <c r="L246" s="5"/>
      <c r="M246" s="5"/>
      <c r="N246" s="5"/>
      <c r="O246" s="5"/>
      <c r="P246" s="41"/>
      <c r="Q246" s="41"/>
      <c r="R246" s="41"/>
      <c r="S246" s="41"/>
    </row>
    <row r="247" spans="1:19" ht="18" x14ac:dyDescent="0.25">
      <c r="A247" s="5"/>
      <c r="B247" s="24">
        <f t="shared" si="64"/>
        <v>46356</v>
      </c>
      <c r="C247" s="25"/>
      <c r="D247" s="26"/>
      <c r="E247" s="26"/>
      <c r="F247" s="26"/>
      <c r="G247" s="26"/>
      <c r="H247" s="26"/>
      <c r="I247" s="20"/>
      <c r="J247" s="20"/>
      <c r="K247" s="20"/>
      <c r="L247" s="5"/>
      <c r="M247" s="5"/>
      <c r="N247" s="5"/>
      <c r="O247" s="5"/>
      <c r="P247" s="41"/>
      <c r="Q247" s="41"/>
      <c r="R247" s="41"/>
      <c r="S247" s="41"/>
    </row>
    <row r="248" spans="1:19" ht="18" x14ac:dyDescent="0.25">
      <c r="A248" s="5"/>
      <c r="B248" s="24">
        <f t="shared" si="64"/>
        <v>46363</v>
      </c>
      <c r="C248" s="25"/>
      <c r="D248" s="26"/>
      <c r="E248" s="26"/>
      <c r="F248" s="26"/>
      <c r="G248" s="26"/>
      <c r="H248" s="26"/>
      <c r="I248" s="20"/>
      <c r="J248" s="20"/>
      <c r="K248" s="20"/>
      <c r="L248" s="5"/>
      <c r="M248" s="5"/>
      <c r="N248" s="5"/>
      <c r="O248" s="5"/>
      <c r="P248" s="41"/>
      <c r="Q248" s="41"/>
      <c r="R248" s="41"/>
      <c r="S248" s="41"/>
    </row>
    <row r="249" spans="1:19" ht="18" x14ac:dyDescent="0.25">
      <c r="A249" s="5"/>
      <c r="B249" s="24">
        <f t="shared" si="64"/>
        <v>46370</v>
      </c>
      <c r="C249" s="25"/>
      <c r="D249" s="26"/>
      <c r="E249" s="26"/>
      <c r="F249" s="26"/>
      <c r="G249" s="26"/>
      <c r="H249" s="26"/>
      <c r="I249" s="20"/>
      <c r="J249" s="20"/>
      <c r="K249" s="20"/>
      <c r="L249" s="5"/>
      <c r="M249" s="5"/>
      <c r="N249" s="5"/>
      <c r="O249" s="5"/>
      <c r="P249" s="41"/>
      <c r="Q249" s="41"/>
      <c r="R249" s="41"/>
      <c r="S249" s="41"/>
    </row>
    <row r="250" spans="1:19" ht="18" x14ac:dyDescent="0.25">
      <c r="A250" s="5"/>
      <c r="B250" s="24">
        <f t="shared" si="64"/>
        <v>46377</v>
      </c>
      <c r="C250" s="25"/>
      <c r="D250" s="26"/>
      <c r="E250" s="26"/>
      <c r="F250" s="26"/>
      <c r="G250" s="26"/>
      <c r="H250" s="26"/>
      <c r="I250" s="20"/>
      <c r="J250" s="20"/>
      <c r="K250" s="20"/>
      <c r="L250" s="5"/>
      <c r="M250" s="5"/>
      <c r="N250" s="5"/>
      <c r="O250" s="5"/>
      <c r="P250" s="41"/>
      <c r="Q250" s="41"/>
      <c r="R250" s="41"/>
      <c r="S250" s="41"/>
    </row>
    <row r="251" spans="1:19" ht="18" x14ac:dyDescent="0.25">
      <c r="A251" s="5"/>
      <c r="B251" s="24">
        <f t="shared" si="64"/>
        <v>46384</v>
      </c>
      <c r="C251" s="25"/>
      <c r="D251" s="26"/>
      <c r="E251" s="26"/>
      <c r="F251" s="26"/>
      <c r="G251" s="26"/>
      <c r="H251" s="26"/>
      <c r="I251" s="20"/>
      <c r="J251" s="20"/>
      <c r="K251" s="20"/>
      <c r="L251" s="5"/>
      <c r="M251" s="5"/>
      <c r="N251" s="5"/>
      <c r="O251" s="5"/>
      <c r="P251" s="41"/>
      <c r="Q251" s="41"/>
      <c r="R251" s="41"/>
      <c r="S251" s="41"/>
    </row>
    <row r="252" spans="1:19" ht="18" x14ac:dyDescent="0.25">
      <c r="A252" s="5"/>
      <c r="B252" s="24">
        <f t="shared" si="64"/>
        <v>46391</v>
      </c>
      <c r="C252" s="25"/>
      <c r="D252" s="26"/>
      <c r="E252" s="26"/>
      <c r="F252" s="26"/>
      <c r="G252" s="26"/>
      <c r="H252" s="26"/>
      <c r="I252" s="20"/>
      <c r="J252" s="20"/>
      <c r="K252" s="20"/>
      <c r="L252" s="5"/>
      <c r="M252" s="5"/>
      <c r="N252" s="5"/>
      <c r="O252" s="5"/>
      <c r="P252" s="41"/>
      <c r="Q252" s="41"/>
      <c r="R252" s="41"/>
      <c r="S252" s="41"/>
    </row>
    <row r="253" spans="1:19" ht="18" x14ac:dyDescent="0.25">
      <c r="A253" s="5"/>
      <c r="B253" s="24">
        <f t="shared" si="64"/>
        <v>46398</v>
      </c>
      <c r="C253" s="25"/>
      <c r="D253" s="26"/>
      <c r="E253" s="26"/>
      <c r="F253" s="26"/>
      <c r="G253" s="26"/>
      <c r="H253" s="26"/>
      <c r="I253" s="20"/>
      <c r="J253" s="20"/>
      <c r="K253" s="20"/>
      <c r="L253" s="5"/>
      <c r="M253" s="5"/>
      <c r="N253" s="5"/>
      <c r="O253" s="5"/>
      <c r="P253" s="41"/>
      <c r="Q253" s="41"/>
      <c r="R253" s="41"/>
      <c r="S253" s="41"/>
    </row>
    <row r="254" spans="1:19" ht="18" x14ac:dyDescent="0.25">
      <c r="A254" s="5"/>
      <c r="B254" s="24">
        <f t="shared" si="64"/>
        <v>46405</v>
      </c>
      <c r="C254" s="25"/>
      <c r="D254" s="26"/>
      <c r="E254" s="26"/>
      <c r="F254" s="26"/>
      <c r="G254" s="26"/>
      <c r="H254" s="26"/>
      <c r="I254" s="20"/>
      <c r="J254" s="20"/>
      <c r="K254" s="20"/>
      <c r="L254" s="5"/>
      <c r="M254" s="5"/>
      <c r="N254" s="5"/>
      <c r="O254" s="5"/>
      <c r="P254" s="41"/>
      <c r="Q254" s="41"/>
      <c r="R254" s="41"/>
      <c r="S254" s="41"/>
    </row>
    <row r="255" spans="1:19" ht="18" x14ac:dyDescent="0.25">
      <c r="A255" s="5"/>
      <c r="B255" s="24">
        <f t="shared" si="64"/>
        <v>46412</v>
      </c>
      <c r="C255" s="25"/>
      <c r="D255" s="26"/>
      <c r="E255" s="26"/>
      <c r="F255" s="26"/>
      <c r="G255" s="26"/>
      <c r="H255" s="26"/>
      <c r="I255" s="20"/>
      <c r="J255" s="20"/>
      <c r="K255" s="20"/>
      <c r="L255" s="5"/>
      <c r="M255" s="5"/>
      <c r="N255" s="5"/>
      <c r="O255" s="5"/>
      <c r="P255" s="41"/>
      <c r="Q255" s="41"/>
      <c r="R255" s="41"/>
      <c r="S255" s="41"/>
    </row>
    <row r="256" spans="1:19" ht="18" x14ac:dyDescent="0.25">
      <c r="A256" s="5"/>
      <c r="B256" s="24">
        <f t="shared" si="64"/>
        <v>46419</v>
      </c>
      <c r="C256" s="25"/>
      <c r="D256" s="26"/>
      <c r="E256" s="26"/>
      <c r="F256" s="26"/>
      <c r="G256" s="26"/>
      <c r="H256" s="26"/>
      <c r="I256" s="20"/>
      <c r="J256" s="20"/>
      <c r="K256" s="20"/>
      <c r="L256" s="5"/>
      <c r="M256" s="5"/>
      <c r="N256" s="5"/>
      <c r="O256" s="5"/>
      <c r="P256" s="41"/>
      <c r="Q256" s="41"/>
      <c r="R256" s="41"/>
      <c r="S256" s="41"/>
    </row>
    <row r="257" spans="1:19" ht="18" x14ac:dyDescent="0.25">
      <c r="A257" s="5"/>
      <c r="B257" s="24"/>
      <c r="C257" s="25"/>
      <c r="D257" s="26"/>
      <c r="E257" s="26"/>
      <c r="F257" s="26"/>
      <c r="G257" s="26"/>
      <c r="H257" s="26"/>
      <c r="I257" s="20"/>
      <c r="J257" s="20"/>
      <c r="K257" s="20"/>
      <c r="L257" s="5"/>
      <c r="M257" s="5"/>
      <c r="N257" s="5"/>
      <c r="O257" s="5"/>
      <c r="P257" s="41"/>
      <c r="Q257" s="41"/>
      <c r="R257" s="41"/>
      <c r="S257" s="41"/>
    </row>
    <row r="258" spans="1:19" ht="18" x14ac:dyDescent="0.25">
      <c r="A258" s="5"/>
      <c r="B258" s="24"/>
      <c r="C258" s="25"/>
      <c r="D258" s="26"/>
      <c r="E258" s="26"/>
      <c r="F258" s="26"/>
      <c r="G258" s="26"/>
      <c r="H258" s="26"/>
      <c r="I258" s="20"/>
      <c r="J258" s="20"/>
      <c r="K258" s="20"/>
      <c r="L258" s="5"/>
      <c r="M258" s="5"/>
      <c r="N258" s="5"/>
      <c r="O258" s="5"/>
      <c r="P258" s="41"/>
      <c r="Q258" s="41"/>
      <c r="R258" s="41"/>
      <c r="S258" s="41"/>
    </row>
    <row r="259" spans="1:19" ht="18" x14ac:dyDescent="0.25">
      <c r="A259" s="5"/>
      <c r="B259" s="24"/>
      <c r="C259" s="25"/>
      <c r="D259" s="26"/>
      <c r="E259" s="26"/>
      <c r="F259" s="26"/>
      <c r="G259" s="26"/>
      <c r="H259" s="26"/>
      <c r="I259" s="20"/>
      <c r="J259" s="20"/>
      <c r="K259" s="20"/>
      <c r="L259" s="5"/>
      <c r="M259" s="5"/>
      <c r="N259" s="5"/>
      <c r="O259" s="5"/>
      <c r="P259" s="41"/>
      <c r="Q259" s="41"/>
      <c r="R259" s="41"/>
      <c r="S259" s="41"/>
    </row>
    <row r="260" spans="1:19" ht="18" x14ac:dyDescent="0.25">
      <c r="A260" s="5"/>
      <c r="B260" s="24"/>
      <c r="C260" s="25"/>
      <c r="D260" s="26"/>
      <c r="E260" s="26"/>
      <c r="F260" s="26"/>
      <c r="G260" s="26"/>
      <c r="H260" s="26"/>
      <c r="I260" s="20"/>
      <c r="J260" s="20"/>
      <c r="K260" s="20"/>
      <c r="L260" s="5"/>
      <c r="M260" s="5"/>
      <c r="N260" s="5"/>
      <c r="O260" s="5"/>
      <c r="P260" s="41"/>
      <c r="Q260" s="41"/>
      <c r="R260" s="41"/>
      <c r="S260" s="41"/>
    </row>
    <row r="261" spans="1:19" ht="18" x14ac:dyDescent="0.25">
      <c r="A261" s="5"/>
      <c r="B261" s="24"/>
      <c r="C261" s="25"/>
      <c r="D261" s="26"/>
      <c r="E261" s="26"/>
      <c r="F261" s="26"/>
      <c r="G261" s="26"/>
      <c r="H261" s="26"/>
      <c r="I261" s="20"/>
      <c r="J261" s="20"/>
      <c r="K261" s="20"/>
      <c r="L261" s="5"/>
      <c r="M261" s="5"/>
      <c r="N261" s="5"/>
      <c r="O261" s="5"/>
      <c r="P261" s="41"/>
      <c r="Q261" s="41"/>
      <c r="R261" s="41"/>
      <c r="S261" s="41"/>
    </row>
    <row r="262" spans="1:19" ht="18" x14ac:dyDescent="0.25">
      <c r="A262" s="5"/>
      <c r="B262" s="27"/>
      <c r="C262" s="25"/>
      <c r="D262" s="26"/>
      <c r="E262" s="26"/>
      <c r="F262" s="26"/>
      <c r="G262" s="26"/>
      <c r="H262" s="26"/>
      <c r="I262" s="20"/>
      <c r="J262" s="20"/>
      <c r="K262" s="20"/>
      <c r="L262" s="5"/>
      <c r="M262" s="5"/>
      <c r="N262" s="5"/>
      <c r="O262" s="5"/>
      <c r="P262" s="41"/>
      <c r="Q262" s="41"/>
      <c r="R262" s="41"/>
      <c r="S262" s="41"/>
    </row>
    <row r="263" spans="1:19" ht="18" x14ac:dyDescent="0.25">
      <c r="A263" s="5"/>
      <c r="B263" s="27"/>
      <c r="C263" s="25"/>
      <c r="D263" s="26"/>
      <c r="E263" s="26"/>
      <c r="F263" s="26"/>
      <c r="G263" s="26"/>
      <c r="H263" s="26"/>
      <c r="I263" s="20"/>
      <c r="J263" s="20"/>
      <c r="K263" s="20"/>
      <c r="L263" s="5"/>
      <c r="M263" s="5"/>
      <c r="N263" s="5"/>
      <c r="O263" s="5"/>
      <c r="P263" s="41"/>
      <c r="Q263" s="41"/>
      <c r="R263" s="41"/>
      <c r="S263" s="41"/>
    </row>
    <row r="264" spans="1:19" ht="18" x14ac:dyDescent="0.25">
      <c r="A264" s="5"/>
      <c r="B264" s="27"/>
      <c r="C264" s="25"/>
      <c r="D264" s="26"/>
      <c r="E264" s="26"/>
      <c r="F264" s="26"/>
      <c r="G264" s="26"/>
      <c r="H264" s="26"/>
      <c r="I264" s="20"/>
      <c r="J264" s="20"/>
      <c r="K264" s="20"/>
      <c r="L264" s="5"/>
      <c r="M264" s="5"/>
      <c r="N264" s="5"/>
      <c r="O264" s="5"/>
      <c r="P264" s="41"/>
      <c r="Q264" s="41"/>
      <c r="R264" s="41"/>
      <c r="S264" s="41"/>
    </row>
    <row r="265" spans="1:19" ht="18" x14ac:dyDescent="0.25">
      <c r="A265" s="5"/>
      <c r="B265" s="27"/>
      <c r="C265" s="25"/>
      <c r="D265" s="26"/>
      <c r="E265" s="26"/>
      <c r="F265" s="26"/>
      <c r="G265" s="26"/>
      <c r="H265" s="26"/>
      <c r="I265" s="20"/>
      <c r="J265" s="20"/>
      <c r="K265" s="20"/>
      <c r="L265" s="5"/>
      <c r="M265" s="5"/>
      <c r="N265" s="5"/>
      <c r="O265" s="5"/>
      <c r="P265" s="41"/>
      <c r="Q265" s="41"/>
      <c r="R265" s="41"/>
      <c r="S265" s="41"/>
    </row>
    <row r="266" spans="1:19" ht="18" x14ac:dyDescent="0.25">
      <c r="A266" s="5"/>
      <c r="B266" s="27"/>
      <c r="C266" s="25"/>
      <c r="D266" s="26"/>
      <c r="E266" s="26"/>
      <c r="F266" s="26"/>
      <c r="G266" s="26"/>
      <c r="H266" s="26"/>
      <c r="I266" s="20"/>
      <c r="J266" s="20"/>
      <c r="K266" s="20"/>
      <c r="L266" s="5"/>
      <c r="M266" s="5"/>
      <c r="N266" s="5"/>
      <c r="O266" s="5"/>
      <c r="P266" s="41"/>
      <c r="Q266" s="41"/>
      <c r="R266" s="41"/>
      <c r="S266" s="41"/>
    </row>
    <row r="267" spans="1:19" ht="18" x14ac:dyDescent="0.25">
      <c r="A267" s="5"/>
      <c r="B267" s="27"/>
      <c r="C267" s="25"/>
      <c r="D267" s="26"/>
      <c r="E267" s="26"/>
      <c r="F267" s="26"/>
      <c r="G267" s="26"/>
      <c r="H267" s="26"/>
      <c r="I267" s="20"/>
      <c r="J267" s="20"/>
      <c r="K267" s="20"/>
      <c r="L267" s="5"/>
      <c r="M267" s="5"/>
      <c r="N267" s="5"/>
      <c r="O267" s="5"/>
      <c r="P267" s="41"/>
      <c r="Q267" s="41"/>
      <c r="R267" s="41"/>
      <c r="S267" s="41"/>
    </row>
    <row r="268" spans="1:19" ht="18" x14ac:dyDescent="0.25">
      <c r="A268" s="5"/>
      <c r="B268" s="8"/>
      <c r="C268" s="5"/>
      <c r="D268" s="20"/>
      <c r="E268" s="20"/>
      <c r="F268" s="20"/>
      <c r="G268" s="20"/>
      <c r="H268" s="20"/>
      <c r="I268" s="20"/>
      <c r="J268" s="20"/>
      <c r="K268" s="20"/>
      <c r="L268" s="5"/>
      <c r="M268" s="5"/>
      <c r="N268" s="5"/>
      <c r="O268" s="5"/>
      <c r="P268" s="41"/>
      <c r="Q268" s="41"/>
      <c r="R268" s="41"/>
      <c r="S268" s="41"/>
    </row>
    <row r="269" spans="1:19" ht="18.75" thickBot="1" x14ac:dyDescent="0.3">
      <c r="A269" s="5"/>
      <c r="B269" s="29"/>
      <c r="C269" s="5"/>
      <c r="D269" s="20"/>
      <c r="E269" s="20"/>
      <c r="F269" s="20"/>
      <c r="G269" s="20"/>
      <c r="H269" s="20"/>
      <c r="I269" s="20"/>
      <c r="J269" s="20"/>
      <c r="K269" s="20"/>
      <c r="L269" s="5"/>
      <c r="M269" s="5"/>
      <c r="N269" s="5"/>
      <c r="O269" s="5"/>
      <c r="P269" s="41"/>
      <c r="Q269" s="41"/>
      <c r="R269" s="41"/>
      <c r="S269" s="41"/>
    </row>
    <row r="270" spans="1:19" ht="18.75" thickTop="1" x14ac:dyDescent="0.25">
      <c r="A270" s="19"/>
      <c r="B270" s="19"/>
      <c r="C270" s="19"/>
      <c r="D270" s="18">
        <f>COUNTA(D237:D267)</f>
        <v>1</v>
      </c>
      <c r="E270" s="18">
        <f t="shared" ref="E270:H270" si="65">COUNTA(E237:E267)</f>
        <v>4</v>
      </c>
      <c r="F270" s="18"/>
      <c r="G270" s="18">
        <f t="shared" si="65"/>
        <v>3</v>
      </c>
      <c r="H270" s="18">
        <f t="shared" si="65"/>
        <v>2</v>
      </c>
      <c r="I270" s="18"/>
      <c r="J270" s="18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workbookViewId="0"/>
  </sheetViews>
  <sheetFormatPr defaultRowHeight="15" x14ac:dyDescent="0.25"/>
  <cols>
    <col min="1" max="1" width="27.140625" bestFit="1" customWidth="1"/>
    <col min="2" max="2" width="15" customWidth="1"/>
    <col min="3" max="5" width="15.42578125" customWidth="1"/>
    <col min="6" max="13" width="16.7109375" customWidth="1"/>
    <col min="14" max="15" width="21.85546875" customWidth="1"/>
    <col min="16" max="17" width="18.42578125" style="43" customWidth="1"/>
    <col min="18" max="19" width="18.28515625" style="43" customWidth="1"/>
  </cols>
  <sheetData>
    <row r="1" spans="1:19" ht="36.75" thickBot="1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29" t="s">
        <v>47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10"/>
      <c r="D3" s="10" t="s">
        <v>44</v>
      </c>
      <c r="E3" s="10"/>
      <c r="F3" s="11">
        <v>66</v>
      </c>
      <c r="G3" s="12">
        <v>499</v>
      </c>
      <c r="H3" s="12"/>
      <c r="I3" s="12" t="s">
        <v>44</v>
      </c>
      <c r="J3" s="12">
        <v>36</v>
      </c>
      <c r="K3" s="12">
        <v>107</v>
      </c>
      <c r="L3" s="12"/>
      <c r="M3" s="12" t="s">
        <v>44</v>
      </c>
      <c r="N3" s="10">
        <f>SUM(F3+J3)</f>
        <v>102</v>
      </c>
      <c r="O3" s="10">
        <f>SUM(G3+K3)</f>
        <v>606</v>
      </c>
      <c r="P3" s="38">
        <f>SUM(G3/F3)</f>
        <v>7.5606060606060606</v>
      </c>
      <c r="Q3" s="38">
        <f>SUM(K3/J3)</f>
        <v>2.9722222222222223</v>
      </c>
      <c r="R3" s="38">
        <f>SUM(O3/N3)</f>
        <v>5.9411764705882355</v>
      </c>
      <c r="S3" s="38">
        <f>SUM((G3+K3)/(F3+J3))</f>
        <v>5.9411764705882355</v>
      </c>
    </row>
    <row r="4" spans="1:19" ht="15.75" x14ac:dyDescent="0.25">
      <c r="A4" s="8"/>
      <c r="B4" s="8"/>
      <c r="C4" s="10"/>
      <c r="D4" s="13"/>
      <c r="E4" s="13"/>
      <c r="F4" s="14">
        <v>84</v>
      </c>
      <c r="G4" s="15">
        <v>497</v>
      </c>
      <c r="H4" s="15"/>
      <c r="I4" s="15" t="s">
        <v>44</v>
      </c>
      <c r="J4" s="15">
        <v>36</v>
      </c>
      <c r="K4" s="15">
        <v>295</v>
      </c>
      <c r="L4" s="15"/>
      <c r="M4" s="15" t="s">
        <v>44</v>
      </c>
      <c r="N4" s="10">
        <f t="shared" ref="N4:O64" si="0">SUM(F4+J4)</f>
        <v>120</v>
      </c>
      <c r="O4" s="10">
        <f t="shared" si="0"/>
        <v>792</v>
      </c>
      <c r="P4" s="38">
        <f t="shared" ref="P4:P64" si="1">SUM(G4/F4)</f>
        <v>5.916666666666667</v>
      </c>
      <c r="Q4" s="38">
        <f>SUM(K4/J4)</f>
        <v>8.1944444444444446</v>
      </c>
      <c r="R4" s="38">
        <f t="shared" ref="R4:R64" si="2">SUM(O4/N4)</f>
        <v>6.6</v>
      </c>
      <c r="S4" s="38">
        <f>SUM((G3+G4+K3+K4)/(F3+F4+J3+J4))</f>
        <v>6.2972972972972974</v>
      </c>
    </row>
    <row r="5" spans="1:19" ht="15.75" x14ac:dyDescent="0.25">
      <c r="A5" s="8"/>
      <c r="B5" s="9">
        <f>SUM(B3+7)</f>
        <v>46293</v>
      </c>
      <c r="C5" s="10"/>
      <c r="D5" s="10" t="s">
        <v>44</v>
      </c>
      <c r="E5" s="10"/>
      <c r="F5" s="14">
        <v>69</v>
      </c>
      <c r="G5" s="15">
        <v>499</v>
      </c>
      <c r="H5" s="15"/>
      <c r="I5" s="15" t="s">
        <v>44</v>
      </c>
      <c r="J5" s="15">
        <v>42</v>
      </c>
      <c r="K5" s="15">
        <v>301</v>
      </c>
      <c r="L5" s="15" t="s">
        <v>44</v>
      </c>
      <c r="M5" s="15"/>
      <c r="N5" s="10">
        <f t="shared" si="0"/>
        <v>111</v>
      </c>
      <c r="O5" s="10">
        <f t="shared" si="0"/>
        <v>800</v>
      </c>
      <c r="P5" s="38">
        <f t="shared" si="1"/>
        <v>7.2318840579710146</v>
      </c>
      <c r="Q5" s="38">
        <f t="shared" ref="Q5:Q64" si="3">SUM(K5/J5)</f>
        <v>7.166666666666667</v>
      </c>
      <c r="R5" s="38">
        <f t="shared" si="2"/>
        <v>7.2072072072072073</v>
      </c>
      <c r="S5" s="38">
        <f>SUM((G3+G4+G5+K3+K4+K5)/(F3+F4+F5+J3+J4+J5))</f>
        <v>6.6006006006006004</v>
      </c>
    </row>
    <row r="6" spans="1:19" ht="15.75" x14ac:dyDescent="0.25">
      <c r="A6" s="8"/>
      <c r="B6" s="8"/>
      <c r="C6" s="10"/>
      <c r="D6" s="13"/>
      <c r="E6" s="13"/>
      <c r="F6" s="14">
        <v>76</v>
      </c>
      <c r="G6" s="15">
        <v>501</v>
      </c>
      <c r="H6" s="15" t="s">
        <v>44</v>
      </c>
      <c r="I6" s="15"/>
      <c r="J6" s="15">
        <v>48</v>
      </c>
      <c r="K6" s="15">
        <v>301</v>
      </c>
      <c r="L6" s="15" t="s">
        <v>44</v>
      </c>
      <c r="M6" s="15"/>
      <c r="N6" s="10">
        <f t="shared" si="0"/>
        <v>124</v>
      </c>
      <c r="O6" s="10">
        <f t="shared" si="0"/>
        <v>802</v>
      </c>
      <c r="P6" s="38">
        <f t="shared" si="1"/>
        <v>6.5921052631578947</v>
      </c>
      <c r="Q6" s="38">
        <f t="shared" si="3"/>
        <v>6.270833333333333</v>
      </c>
      <c r="R6" s="38">
        <f t="shared" si="2"/>
        <v>6.467741935483871</v>
      </c>
      <c r="S6" s="38">
        <f>SUM((G3+G4+G5+G6+K3+K4+K5+K6)/(F3+F4+F5+F6+J3+J4+J5+J6))</f>
        <v>6.5645514223194752</v>
      </c>
    </row>
    <row r="7" spans="1:19" ht="15.75" x14ac:dyDescent="0.25">
      <c r="A7" s="8"/>
      <c r="B7" s="9">
        <f>SUM(B5+7)</f>
        <v>46300</v>
      </c>
      <c r="C7" s="10"/>
      <c r="D7" s="10" t="s">
        <v>44</v>
      </c>
      <c r="E7" s="10"/>
      <c r="F7" s="14">
        <v>41</v>
      </c>
      <c r="G7" s="15">
        <v>501</v>
      </c>
      <c r="H7" s="15" t="s">
        <v>44</v>
      </c>
      <c r="I7" s="15"/>
      <c r="J7" s="15">
        <v>57</v>
      </c>
      <c r="K7" s="15">
        <v>299</v>
      </c>
      <c r="L7" s="15"/>
      <c r="M7" s="15" t="s">
        <v>44</v>
      </c>
      <c r="N7" s="10">
        <f t="shared" si="0"/>
        <v>98</v>
      </c>
      <c r="O7" s="10">
        <f t="shared" si="0"/>
        <v>800</v>
      </c>
      <c r="P7" s="42">
        <f t="shared" si="1"/>
        <v>12.219512195121951</v>
      </c>
      <c r="Q7" s="42">
        <f t="shared" si="3"/>
        <v>5.2456140350877192</v>
      </c>
      <c r="R7" s="42">
        <f t="shared" si="2"/>
        <v>8.1632653061224492</v>
      </c>
      <c r="S7" s="38">
        <f>SUM((G3+G4+G5+G6+G7+K3+K4+K5+K6+K7)/(F3+F4+F5+F6+F7+J3+J4+J5+J6+J7))</f>
        <v>6.8468468468468471</v>
      </c>
    </row>
    <row r="8" spans="1:19" ht="15.75" x14ac:dyDescent="0.25">
      <c r="A8" s="8"/>
      <c r="B8" s="8"/>
      <c r="C8" s="10"/>
      <c r="D8" s="13"/>
      <c r="E8" s="13"/>
      <c r="F8" s="14">
        <v>54</v>
      </c>
      <c r="G8" s="15">
        <v>498</v>
      </c>
      <c r="H8" s="15"/>
      <c r="I8" s="15" t="s">
        <v>44</v>
      </c>
      <c r="J8" s="15">
        <v>53</v>
      </c>
      <c r="K8" s="15">
        <v>301</v>
      </c>
      <c r="L8" s="15" t="s">
        <v>44</v>
      </c>
      <c r="M8" s="15"/>
      <c r="N8" s="10">
        <f t="shared" si="0"/>
        <v>107</v>
      </c>
      <c r="O8" s="10">
        <f t="shared" si="0"/>
        <v>799</v>
      </c>
      <c r="P8" s="42">
        <f t="shared" si="1"/>
        <v>9.2222222222222214</v>
      </c>
      <c r="Q8" s="42">
        <f t="shared" si="3"/>
        <v>5.6792452830188678</v>
      </c>
      <c r="R8" s="42">
        <f t="shared" si="2"/>
        <v>7.4672897196261685</v>
      </c>
      <c r="S8" s="38">
        <f>SUM((G3+G4+G5+G6+G7+G8+K3+K4+K5+K6+K7+K8)/(F3+F4+F5+F6+F7+F8+J3+J4+J5+J6+J7+J8))</f>
        <v>6.9471299093655592</v>
      </c>
    </row>
    <row r="9" spans="1:19" ht="15.75" x14ac:dyDescent="0.25">
      <c r="A9" s="8"/>
      <c r="B9" s="9">
        <f t="shared" ref="B9" si="4">SUM(B7+7)</f>
        <v>46307</v>
      </c>
      <c r="C9" s="10"/>
      <c r="D9" s="10" t="s">
        <v>44</v>
      </c>
      <c r="E9" s="10"/>
      <c r="F9" s="14">
        <v>63</v>
      </c>
      <c r="G9" s="15">
        <v>492</v>
      </c>
      <c r="H9" s="15"/>
      <c r="I9" s="15" t="s">
        <v>44</v>
      </c>
      <c r="J9" s="15">
        <v>27</v>
      </c>
      <c r="K9" s="15">
        <v>287</v>
      </c>
      <c r="L9" s="15"/>
      <c r="M9" s="15" t="s">
        <v>44</v>
      </c>
      <c r="N9" s="10">
        <f t="shared" si="0"/>
        <v>90</v>
      </c>
      <c r="O9" s="10">
        <f t="shared" si="0"/>
        <v>779</v>
      </c>
      <c r="P9" s="42">
        <f t="shared" si="1"/>
        <v>7.8095238095238093</v>
      </c>
      <c r="Q9" s="42">
        <f t="shared" si="3"/>
        <v>10.62962962962963</v>
      </c>
      <c r="R9" s="42">
        <f t="shared" si="2"/>
        <v>8.655555555555555</v>
      </c>
      <c r="S9" s="38">
        <f>SUM((G3+G4+G5+G6+G7+G8+G9+K3+K4+K5+K6+K7+K8+K9)/(F3+F4+F5+F6+F7+F8+F9+J3+J4+J5+J6+J7+J8+J9))</f>
        <v>7.1515957446808507</v>
      </c>
    </row>
    <row r="10" spans="1:19" ht="15.75" x14ac:dyDescent="0.25">
      <c r="A10" s="8"/>
      <c r="B10" s="8"/>
      <c r="C10" s="10"/>
      <c r="D10" s="13"/>
      <c r="E10" s="13"/>
      <c r="F10" s="14">
        <v>30</v>
      </c>
      <c r="G10" s="15">
        <v>376</v>
      </c>
      <c r="H10" s="15"/>
      <c r="I10" s="15" t="s">
        <v>44</v>
      </c>
      <c r="J10" s="15">
        <v>21</v>
      </c>
      <c r="K10" s="15">
        <v>170</v>
      </c>
      <c r="L10" s="15"/>
      <c r="M10" s="15" t="s">
        <v>44</v>
      </c>
      <c r="N10" s="10">
        <f t="shared" si="0"/>
        <v>51</v>
      </c>
      <c r="O10" s="10">
        <f t="shared" si="0"/>
        <v>546</v>
      </c>
      <c r="P10" s="42">
        <f t="shared" si="1"/>
        <v>12.533333333333333</v>
      </c>
      <c r="Q10" s="42">
        <f t="shared" si="3"/>
        <v>8.0952380952380949</v>
      </c>
      <c r="R10" s="42">
        <f t="shared" si="2"/>
        <v>10.705882352941176</v>
      </c>
      <c r="S10" s="38">
        <f>SUM((G3+G4+G5+G6+G7+G8+G9+G10+K3+K4+K5+K6+K7+K8+K9+K10)/(F3+F4+F5+F6+F7+F8+F9+F10+J3+J4+J5+J6+J7+J8+J9+J10))</f>
        <v>7.3773349937733501</v>
      </c>
    </row>
    <row r="11" spans="1:19" ht="15.75" x14ac:dyDescent="0.25">
      <c r="A11" s="8"/>
      <c r="B11" s="9">
        <f t="shared" ref="B11" si="5">SUM(B9+7)</f>
        <v>46314</v>
      </c>
      <c r="C11" s="10"/>
      <c r="D11" s="10" t="s">
        <v>44</v>
      </c>
      <c r="E11" s="10"/>
      <c r="F11" s="14">
        <v>37</v>
      </c>
      <c r="G11" s="15">
        <v>501</v>
      </c>
      <c r="H11" s="15" t="s">
        <v>44</v>
      </c>
      <c r="I11" s="15"/>
      <c r="J11" s="15">
        <v>24</v>
      </c>
      <c r="K11" s="15">
        <v>219</v>
      </c>
      <c r="L11" s="15"/>
      <c r="M11" s="15" t="s">
        <v>44</v>
      </c>
      <c r="N11" s="10">
        <f t="shared" si="0"/>
        <v>61</v>
      </c>
      <c r="O11" s="10">
        <f t="shared" si="0"/>
        <v>720</v>
      </c>
      <c r="P11" s="42">
        <f t="shared" si="1"/>
        <v>13.54054054054054</v>
      </c>
      <c r="Q11" s="42">
        <f t="shared" si="3"/>
        <v>9.125</v>
      </c>
      <c r="R11" s="42">
        <f t="shared" si="2"/>
        <v>11.803278688524591</v>
      </c>
      <c r="S11" s="38">
        <f>SUM((G3+G4+G5+G6+G7+G8+G9+G10+G11+K3+K4+K5+K6+K7+K8+K9+K10+K11)/(F3+F4+F5+F6+F7+F8+F9+F10+F11+J3+J4+J5+J6+J7+J8+J9+J10+J11))</f>
        <v>7.6898148148148149</v>
      </c>
    </row>
    <row r="12" spans="1:19" ht="15.75" x14ac:dyDescent="0.25">
      <c r="A12" s="8"/>
      <c r="B12" s="8"/>
      <c r="C12" s="10"/>
      <c r="D12" s="13"/>
      <c r="E12" s="13"/>
      <c r="F12" s="14">
        <v>27</v>
      </c>
      <c r="G12" s="15">
        <v>423</v>
      </c>
      <c r="H12" s="15"/>
      <c r="I12" s="15" t="s">
        <v>44</v>
      </c>
      <c r="J12" s="15">
        <v>21</v>
      </c>
      <c r="K12" s="15">
        <v>265</v>
      </c>
      <c r="L12" s="15"/>
      <c r="M12" s="15" t="s">
        <v>44</v>
      </c>
      <c r="N12" s="10">
        <f t="shared" si="0"/>
        <v>48</v>
      </c>
      <c r="O12" s="10">
        <f t="shared" si="0"/>
        <v>688</v>
      </c>
      <c r="P12" s="42">
        <f t="shared" si="1"/>
        <v>15.666666666666666</v>
      </c>
      <c r="Q12" s="42">
        <f t="shared" si="3"/>
        <v>12.619047619047619</v>
      </c>
      <c r="R12" s="42">
        <f t="shared" si="2"/>
        <v>14.333333333333334</v>
      </c>
      <c r="S12" s="38">
        <f>SUM((G3+G4+G5+G6+G7+G8+G9+G10+G11+G12+K3+K4+K5+K6+K7+K8+K9+K10+K11+K12)/(F3+F4+F5+F6+F7+F8+F9+F10+F11+F12+J3+J4+J5+J6+J7+J8+J9+J10+J11+J12))</f>
        <v>8.0394736842105257</v>
      </c>
    </row>
    <row r="13" spans="1:19" ht="15.75" x14ac:dyDescent="0.25">
      <c r="A13" s="8"/>
      <c r="B13" s="9">
        <f t="shared" ref="B13" si="6">SUM(B11+7)</f>
        <v>46321</v>
      </c>
      <c r="C13" s="10"/>
      <c r="D13" s="10" t="s">
        <v>44</v>
      </c>
      <c r="E13" s="10"/>
      <c r="F13" s="14">
        <v>30</v>
      </c>
      <c r="G13" s="15">
        <v>501</v>
      </c>
      <c r="H13" s="15" t="s">
        <v>44</v>
      </c>
      <c r="I13" s="15"/>
      <c r="J13" s="15">
        <v>20</v>
      </c>
      <c r="K13" s="15">
        <v>301</v>
      </c>
      <c r="L13" s="15" t="s">
        <v>44</v>
      </c>
      <c r="M13" s="15"/>
      <c r="N13" s="10">
        <f t="shared" si="0"/>
        <v>50</v>
      </c>
      <c r="O13" s="10">
        <f t="shared" si="0"/>
        <v>802</v>
      </c>
      <c r="P13" s="42">
        <f t="shared" si="1"/>
        <v>16.7</v>
      </c>
      <c r="Q13" s="42">
        <f t="shared" si="3"/>
        <v>15.05</v>
      </c>
      <c r="R13" s="42">
        <f t="shared" si="2"/>
        <v>16.04</v>
      </c>
      <c r="S13" s="38">
        <f>SUM((G3+G4+G5+G6+G7+G8+G9+G10+G11+G12+G13+K3+K4+K5+K6+K7+K8+K9+K10+K11+K12+K13)/(F3+F4+F5+F6+F7+F8+F9+F10+F11+F12+F13+J3+J4+J5+J6+J7+J8+J9+J10+J11+J12+J13))</f>
        <v>8.4553014553014556</v>
      </c>
    </row>
    <row r="14" spans="1:19" ht="15.75" x14ac:dyDescent="0.25">
      <c r="A14" s="8"/>
      <c r="B14" s="8"/>
      <c r="C14" s="10"/>
      <c r="D14" s="13"/>
      <c r="E14" s="13"/>
      <c r="F14" s="14">
        <v>42</v>
      </c>
      <c r="G14" s="15">
        <v>492</v>
      </c>
      <c r="H14" s="15"/>
      <c r="I14" s="15" t="s">
        <v>44</v>
      </c>
      <c r="J14" s="15">
        <v>30</v>
      </c>
      <c r="K14" s="15">
        <v>281</v>
      </c>
      <c r="L14" s="15"/>
      <c r="M14" s="15" t="s">
        <v>44</v>
      </c>
      <c r="N14" s="10">
        <f t="shared" si="0"/>
        <v>72</v>
      </c>
      <c r="O14" s="10">
        <f t="shared" si="0"/>
        <v>773</v>
      </c>
      <c r="P14" s="42">
        <f t="shared" si="1"/>
        <v>11.714285714285714</v>
      </c>
      <c r="Q14" s="42">
        <f t="shared" si="3"/>
        <v>9.3666666666666671</v>
      </c>
      <c r="R14" s="42">
        <f t="shared" si="2"/>
        <v>10.736111111111111</v>
      </c>
      <c r="S14" s="38">
        <f>SUM((G3+G4+G5+G6+G7+G8+G9+G10+G11+G12+G13+G14+K3+K4+K5+K6+K7+K8+K9+K10+K11+K12+K13+K14)/(F3+F4+F5+F6+F7+F8+F9+F10+F11+F12+F13+F14+J3+J4+J5+J6+J7+J8+J9+J10+J11+J12+J13+J14))</f>
        <v>8.6141199226305609</v>
      </c>
    </row>
    <row r="15" spans="1:19" ht="15.75" x14ac:dyDescent="0.25">
      <c r="A15" s="8"/>
      <c r="B15" s="9">
        <f t="shared" ref="B15" si="7">SUM(B13+7)</f>
        <v>46328</v>
      </c>
      <c r="C15" s="10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8.6141199226305609</v>
      </c>
    </row>
    <row r="16" spans="1:19" ht="15.75" x14ac:dyDescent="0.25">
      <c r="A16" s="8"/>
      <c r="B16" s="8"/>
      <c r="C16" s="10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8.6141199226305609</v>
      </c>
    </row>
    <row r="17" spans="1:19" ht="15.75" x14ac:dyDescent="0.25">
      <c r="A17" s="8"/>
      <c r="B17" s="9">
        <f t="shared" ref="B17" si="8">SUM(B15+7)</f>
        <v>46335</v>
      </c>
      <c r="C17" s="10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8.6141199226305609</v>
      </c>
    </row>
    <row r="18" spans="1:19" ht="15.75" x14ac:dyDescent="0.25">
      <c r="A18" s="8"/>
      <c r="B18" s="8"/>
      <c r="C18" s="10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8.6141199226305609</v>
      </c>
    </row>
    <row r="19" spans="1:19" ht="15.75" x14ac:dyDescent="0.25">
      <c r="A19" s="8"/>
      <c r="B19" s="9">
        <f t="shared" ref="B19" si="9">SUM(B17+7)</f>
        <v>46342</v>
      </c>
      <c r="C19" s="10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8.6141199226305609</v>
      </c>
    </row>
    <row r="20" spans="1:19" ht="15.75" x14ac:dyDescent="0.25">
      <c r="A20" s="8"/>
      <c r="B20" s="8"/>
      <c r="C20" s="10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8.6141199226305609</v>
      </c>
    </row>
    <row r="21" spans="1:19" ht="15.75" x14ac:dyDescent="0.25">
      <c r="A21" s="8"/>
      <c r="B21" s="9">
        <f t="shared" ref="B21" si="10">SUM(B19+7)</f>
        <v>46349</v>
      </c>
      <c r="C21" s="10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8.6141199226305609</v>
      </c>
    </row>
    <row r="22" spans="1:19" ht="15.75" x14ac:dyDescent="0.25">
      <c r="A22" s="8"/>
      <c r="B22" s="8"/>
      <c r="C22" s="10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8.6141199226305609</v>
      </c>
    </row>
    <row r="23" spans="1:19" ht="15.75" x14ac:dyDescent="0.25">
      <c r="A23" s="8"/>
      <c r="B23" s="9">
        <f t="shared" ref="B23" si="11">SUM(B21+7)</f>
        <v>46356</v>
      </c>
      <c r="C23" s="10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8.6141199226305609</v>
      </c>
    </row>
    <row r="24" spans="1:19" ht="15.75" x14ac:dyDescent="0.25">
      <c r="A24" s="8"/>
      <c r="B24" s="8"/>
      <c r="C24" s="10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8.6141199226305609</v>
      </c>
    </row>
    <row r="25" spans="1:19" ht="15.75" x14ac:dyDescent="0.25">
      <c r="A25" s="8"/>
      <c r="B25" s="9">
        <f t="shared" ref="B25" si="12">SUM(B23+7)</f>
        <v>46363</v>
      </c>
      <c r="C25" s="10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8.6141199226305609</v>
      </c>
    </row>
    <row r="26" spans="1:19" ht="15.75" x14ac:dyDescent="0.25">
      <c r="A26" s="8"/>
      <c r="B26" s="8"/>
      <c r="C26" s="10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8.6141199226305609</v>
      </c>
    </row>
    <row r="27" spans="1:19" ht="15.75" x14ac:dyDescent="0.25">
      <c r="A27" s="8"/>
      <c r="B27" s="9">
        <f t="shared" ref="B27" si="13">SUM(B25+7)</f>
        <v>46370</v>
      </c>
      <c r="C27" s="10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8.6141199226305609</v>
      </c>
    </row>
    <row r="28" spans="1:19" ht="15.75" x14ac:dyDescent="0.25">
      <c r="A28" s="8"/>
      <c r="B28" s="8"/>
      <c r="C28" s="10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8.6141199226305609</v>
      </c>
    </row>
    <row r="29" spans="1:19" ht="15.75" x14ac:dyDescent="0.25">
      <c r="A29" s="8"/>
      <c r="B29" s="9">
        <f t="shared" ref="B29" si="14">SUM(B27+7)</f>
        <v>46377</v>
      </c>
      <c r="C29" s="10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8.6141199226305609</v>
      </c>
    </row>
    <row r="30" spans="1:19" ht="15.75" x14ac:dyDescent="0.25">
      <c r="A30" s="8"/>
      <c r="B30" s="8"/>
      <c r="C30" s="10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8.6141199226305609</v>
      </c>
    </row>
    <row r="31" spans="1:19" ht="15.75" x14ac:dyDescent="0.25">
      <c r="A31" s="8"/>
      <c r="B31" s="9">
        <f t="shared" ref="B31" si="15">SUM(B29+7)</f>
        <v>46384</v>
      </c>
      <c r="C31" s="10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8.6141199226305609</v>
      </c>
    </row>
    <row r="32" spans="1:19" ht="15.75" x14ac:dyDescent="0.25">
      <c r="A32" s="8"/>
      <c r="B32" s="8"/>
      <c r="C32" s="10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8.6141199226305609</v>
      </c>
    </row>
    <row r="33" spans="1:19" ht="15.75" x14ac:dyDescent="0.25">
      <c r="A33" s="8"/>
      <c r="B33" s="9">
        <f t="shared" ref="B33" si="16">SUM(B31+7)</f>
        <v>46391</v>
      </c>
      <c r="C33" s="10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8.6141199226305609</v>
      </c>
    </row>
    <row r="34" spans="1:19" ht="15.75" x14ac:dyDescent="0.25">
      <c r="A34" s="8"/>
      <c r="B34" s="8"/>
      <c r="C34" s="10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8.6141199226305609</v>
      </c>
    </row>
    <row r="35" spans="1:19" ht="15.75" x14ac:dyDescent="0.25">
      <c r="A35" s="8"/>
      <c r="B35" s="9">
        <f t="shared" ref="B35" si="17">SUM(B33+7)</f>
        <v>46398</v>
      </c>
      <c r="C35" s="10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8.6141199226305609</v>
      </c>
    </row>
    <row r="36" spans="1:19" ht="15.75" x14ac:dyDescent="0.25">
      <c r="A36" s="8"/>
      <c r="B36" s="8"/>
      <c r="C36" s="10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8.6141199226305609</v>
      </c>
    </row>
    <row r="37" spans="1:19" ht="15.75" x14ac:dyDescent="0.25">
      <c r="A37" s="8"/>
      <c r="B37" s="9">
        <f t="shared" ref="B37:B41" si="18">SUM(B35+7)</f>
        <v>46405</v>
      </c>
      <c r="C37" s="10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8.6141199226305609</v>
      </c>
    </row>
    <row r="38" spans="1:19" ht="15.75" x14ac:dyDescent="0.25">
      <c r="A38" s="8"/>
      <c r="B38" s="8"/>
      <c r="C38" s="10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8.6141199226305609</v>
      </c>
    </row>
    <row r="39" spans="1:19" ht="15.75" x14ac:dyDescent="0.25">
      <c r="A39" s="8"/>
      <c r="B39" s="9">
        <f t="shared" ref="B39" si="19">SUM(B37+7)</f>
        <v>46412</v>
      </c>
      <c r="C39" s="10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8.6141199226305609</v>
      </c>
    </row>
    <row r="40" spans="1:19" ht="15.75" x14ac:dyDescent="0.25">
      <c r="A40" s="8"/>
      <c r="B40" s="8"/>
      <c r="C40" s="10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8.6141199226305609</v>
      </c>
    </row>
    <row r="41" spans="1:19" ht="15.75" x14ac:dyDescent="0.25">
      <c r="A41" s="8"/>
      <c r="B41" s="9">
        <f t="shared" si="18"/>
        <v>46419</v>
      </c>
      <c r="C41" s="10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8.6141199226305609</v>
      </c>
    </row>
    <row r="42" spans="1:19" ht="15.75" x14ac:dyDescent="0.25">
      <c r="A42" s="8"/>
      <c r="B42" s="8"/>
      <c r="C42" s="10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8.6141199226305609</v>
      </c>
    </row>
    <row r="43" spans="1:19" ht="15.75" x14ac:dyDescent="0.25">
      <c r="A43" s="8"/>
      <c r="B43" s="9"/>
      <c r="C43" s="10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8.6141199226305609</v>
      </c>
    </row>
    <row r="44" spans="1:19" ht="15.75" x14ac:dyDescent="0.25">
      <c r="A44" s="8"/>
      <c r="B44" s="8"/>
      <c r="C44" s="10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8.6141199226305609</v>
      </c>
    </row>
    <row r="45" spans="1:19" ht="15.75" x14ac:dyDescent="0.25">
      <c r="A45" s="8"/>
      <c r="B45" s="9"/>
      <c r="C45" s="10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8.6141199226305609</v>
      </c>
    </row>
    <row r="46" spans="1:19" ht="15.75" x14ac:dyDescent="0.25">
      <c r="A46" s="8"/>
      <c r="B46" s="8"/>
      <c r="C46" s="10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8.6141199226305609</v>
      </c>
    </row>
    <row r="47" spans="1:19" ht="15.75" x14ac:dyDescent="0.25">
      <c r="A47" s="8"/>
      <c r="B47" s="9"/>
      <c r="C47" s="10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8.6141199226305609</v>
      </c>
    </row>
    <row r="48" spans="1:19" ht="15.75" x14ac:dyDescent="0.25">
      <c r="A48" s="8"/>
      <c r="B48" s="8"/>
      <c r="C48" s="10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8.6141199226305609</v>
      </c>
    </row>
    <row r="49" spans="1:19" ht="15.75" x14ac:dyDescent="0.25">
      <c r="A49" s="8"/>
      <c r="B49" s="9"/>
      <c r="C49" s="10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8.6141199226305609</v>
      </c>
    </row>
    <row r="50" spans="1:19" ht="15.75" x14ac:dyDescent="0.25">
      <c r="A50" s="8"/>
      <c r="B50" s="8"/>
      <c r="C50" s="10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8.6141199226305609</v>
      </c>
    </row>
    <row r="51" spans="1:19" ht="15.75" x14ac:dyDescent="0.25">
      <c r="A51" s="8"/>
      <c r="B51" s="9"/>
      <c r="C51" s="10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8.6141199226305609</v>
      </c>
    </row>
    <row r="52" spans="1:19" ht="15.75" x14ac:dyDescent="0.25">
      <c r="A52" s="8"/>
      <c r="B52" s="8"/>
      <c r="C52" s="10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8.6141199226305609</v>
      </c>
    </row>
    <row r="53" spans="1:19" ht="15.75" x14ac:dyDescent="0.25">
      <c r="A53" s="8"/>
      <c r="B53" s="8"/>
      <c r="C53" s="10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8.6141199226305609</v>
      </c>
    </row>
    <row r="54" spans="1:19" ht="15.75" x14ac:dyDescent="0.25">
      <c r="A54" s="8"/>
      <c r="B54" s="8"/>
      <c r="C54" s="10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8.6141199226305609</v>
      </c>
    </row>
    <row r="55" spans="1:19" ht="15.75" x14ac:dyDescent="0.25">
      <c r="A55" s="8"/>
      <c r="B55" s="8"/>
      <c r="C55" s="10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8.6141199226305609</v>
      </c>
    </row>
    <row r="56" spans="1:19" ht="15.75" x14ac:dyDescent="0.25">
      <c r="A56" s="8"/>
      <c r="B56" s="8"/>
      <c r="C56" s="10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8.6141199226305609</v>
      </c>
    </row>
    <row r="57" spans="1:19" ht="15.75" x14ac:dyDescent="0.25">
      <c r="A57" s="8"/>
      <c r="B57" s="8"/>
      <c r="C57" s="10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8.6141199226305609</v>
      </c>
    </row>
    <row r="58" spans="1:19" ht="15.75" x14ac:dyDescent="0.25">
      <c r="A58" s="8"/>
      <c r="B58" s="8"/>
      <c r="C58" s="10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8.6141199226305609</v>
      </c>
    </row>
    <row r="59" spans="1:19" ht="15.75" x14ac:dyDescent="0.25">
      <c r="A59" s="8"/>
      <c r="B59" s="8"/>
      <c r="C59" s="10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8.6141199226305609</v>
      </c>
    </row>
    <row r="60" spans="1:19" ht="15.75" x14ac:dyDescent="0.25">
      <c r="A60" s="8"/>
      <c r="B60" s="8"/>
      <c r="C60" s="10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8.6141199226305609</v>
      </c>
    </row>
    <row r="61" spans="1:19" ht="15.75" x14ac:dyDescent="0.25">
      <c r="A61" s="8"/>
      <c r="B61" s="8"/>
      <c r="C61" s="10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8.6141199226305609</v>
      </c>
    </row>
    <row r="62" spans="1:19" ht="15.75" x14ac:dyDescent="0.25">
      <c r="A62" s="8"/>
      <c r="B62" s="8"/>
      <c r="C62" s="10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8.6141199226305609</v>
      </c>
    </row>
    <row r="63" spans="1:19" ht="15.75" x14ac:dyDescent="0.25">
      <c r="A63" s="8"/>
      <c r="B63" s="8"/>
      <c r="C63" s="10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8.6141199226305609</v>
      </c>
    </row>
    <row r="64" spans="1:19" ht="15.75" x14ac:dyDescent="0.25">
      <c r="A64" s="8"/>
      <c r="B64" s="8"/>
      <c r="C64" s="10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8.6141199226305609</v>
      </c>
    </row>
    <row r="65" spans="1:19" ht="16.5" thickBot="1" x14ac:dyDescent="0.3">
      <c r="A65" s="8"/>
      <c r="B65" s="8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8.6141199226305609</v>
      </c>
      <c r="D66" s="18">
        <f>COUNTA(D3:D65)</f>
        <v>6</v>
      </c>
      <c r="E66" s="18">
        <f t="shared" ref="E66:M66" si="20">COUNTA(E3:E65)</f>
        <v>0</v>
      </c>
      <c r="F66" s="18"/>
      <c r="G66" s="18"/>
      <c r="H66" s="18">
        <f t="shared" si="20"/>
        <v>4</v>
      </c>
      <c r="I66" s="18">
        <f t="shared" si="20"/>
        <v>8</v>
      </c>
      <c r="J66" s="18"/>
      <c r="K66" s="18"/>
      <c r="L66" s="18">
        <f t="shared" si="20"/>
        <v>4</v>
      </c>
      <c r="M66" s="18">
        <f t="shared" si="20"/>
        <v>8</v>
      </c>
      <c r="N66" s="18">
        <f>SUM(N3:N65)</f>
        <v>1034</v>
      </c>
      <c r="O66" s="18">
        <f>SUM(O3:O65)</f>
        <v>8907</v>
      </c>
      <c r="P66" s="39"/>
      <c r="Q66" s="39"/>
      <c r="R66" s="40"/>
      <c r="S66" s="40"/>
    </row>
    <row r="67" spans="1:19" ht="18" x14ac:dyDescent="0.25">
      <c r="A67" s="29"/>
      <c r="B67" s="2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29" t="s">
        <v>48</v>
      </c>
      <c r="B68" s="6"/>
      <c r="C68" s="6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10"/>
      <c r="D69" s="10"/>
      <c r="E69" s="10" t="s">
        <v>44</v>
      </c>
      <c r="F69" s="11">
        <v>33</v>
      </c>
      <c r="G69" s="12">
        <v>501</v>
      </c>
      <c r="H69" s="12" t="s">
        <v>44</v>
      </c>
      <c r="I69" s="12"/>
      <c r="J69" s="12">
        <v>34</v>
      </c>
      <c r="K69" s="12">
        <v>301</v>
      </c>
      <c r="L69" s="12" t="s">
        <v>44</v>
      </c>
      <c r="M69" s="12"/>
      <c r="N69" s="10">
        <f>SUM(F69+J69)</f>
        <v>67</v>
      </c>
      <c r="O69" s="10">
        <f>SUM(G69+K69)</f>
        <v>802</v>
      </c>
      <c r="P69" s="38">
        <f>SUM(G69/F69)</f>
        <v>15.181818181818182</v>
      </c>
      <c r="Q69" s="38">
        <f>SUM(K69/J69)</f>
        <v>8.8529411764705888</v>
      </c>
      <c r="R69" s="38">
        <f>SUM(O69/N69)</f>
        <v>11.970149253731343</v>
      </c>
      <c r="S69" s="38">
        <f>SUM((G69+K69)/(F69+J69))</f>
        <v>11.970149253731343</v>
      </c>
    </row>
    <row r="70" spans="1:19" ht="15.75" x14ac:dyDescent="0.25">
      <c r="A70" s="8"/>
      <c r="B70" s="8"/>
      <c r="C70" s="10"/>
      <c r="D70" s="13"/>
      <c r="E70" s="13"/>
      <c r="F70" s="14">
        <v>39</v>
      </c>
      <c r="G70" s="15">
        <v>461</v>
      </c>
      <c r="H70" s="15"/>
      <c r="I70" s="15" t="s">
        <v>44</v>
      </c>
      <c r="J70" s="15">
        <v>35</v>
      </c>
      <c r="K70" s="15">
        <v>301</v>
      </c>
      <c r="L70" s="15" t="s">
        <v>44</v>
      </c>
      <c r="M70" s="15"/>
      <c r="N70" s="10">
        <f t="shared" ref="N70:O130" si="21">SUM(F70+J70)</f>
        <v>74</v>
      </c>
      <c r="O70" s="10">
        <f t="shared" si="21"/>
        <v>762</v>
      </c>
      <c r="P70" s="38">
        <f t="shared" ref="P70:P130" si="22">SUM(G70/F70)</f>
        <v>11.820512820512821</v>
      </c>
      <c r="Q70" s="38">
        <f>SUM(K70/J70)</f>
        <v>8.6</v>
      </c>
      <c r="R70" s="38">
        <f t="shared" ref="R70:R130" si="23">SUM(O70/N70)</f>
        <v>10.297297297297296</v>
      </c>
      <c r="S70" s="38">
        <f>SUM((G69+G70+K69+K70)/(F69+F70+J69+J70))</f>
        <v>11.092198581560284</v>
      </c>
    </row>
    <row r="71" spans="1:19" ht="15.75" x14ac:dyDescent="0.25">
      <c r="A71" s="8"/>
      <c r="B71" s="9">
        <f>SUM(B69+7)</f>
        <v>46293</v>
      </c>
      <c r="C71" s="10"/>
      <c r="D71" s="10" t="s">
        <v>44</v>
      </c>
      <c r="E71" s="10"/>
      <c r="F71" s="14">
        <v>42</v>
      </c>
      <c r="G71" s="15">
        <v>498</v>
      </c>
      <c r="H71" s="15"/>
      <c r="I71" s="15" t="s">
        <v>44</v>
      </c>
      <c r="J71" s="15">
        <v>33</v>
      </c>
      <c r="K71" s="15">
        <v>295</v>
      </c>
      <c r="L71" s="15"/>
      <c r="M71" s="15" t="s">
        <v>44</v>
      </c>
      <c r="N71" s="10">
        <f t="shared" si="21"/>
        <v>75</v>
      </c>
      <c r="O71" s="10">
        <f t="shared" si="21"/>
        <v>793</v>
      </c>
      <c r="P71" s="38">
        <f t="shared" si="22"/>
        <v>11.857142857142858</v>
      </c>
      <c r="Q71" s="38">
        <f t="shared" ref="Q71:Q130" si="24">SUM(K71/J71)</f>
        <v>8.9393939393939394</v>
      </c>
      <c r="R71" s="38">
        <f t="shared" si="23"/>
        <v>10.573333333333334</v>
      </c>
      <c r="S71" s="38">
        <f>SUM((G69+G70+G71+K69+K70+K71)/(F69+F70+F71+J69+J70+J71))</f>
        <v>10.912037037037036</v>
      </c>
    </row>
    <row r="72" spans="1:19" ht="15.75" x14ac:dyDescent="0.25">
      <c r="A72" s="8"/>
      <c r="B72" s="8"/>
      <c r="C72" s="10"/>
      <c r="D72" s="13"/>
      <c r="E72" s="13"/>
      <c r="F72" s="14">
        <v>33</v>
      </c>
      <c r="G72" s="15">
        <v>501</v>
      </c>
      <c r="H72" s="15" t="s">
        <v>44</v>
      </c>
      <c r="I72" s="15"/>
      <c r="J72" s="15">
        <v>34</v>
      </c>
      <c r="K72" s="15">
        <v>301</v>
      </c>
      <c r="L72" s="15" t="s">
        <v>44</v>
      </c>
      <c r="M72" s="15"/>
      <c r="N72" s="10">
        <f t="shared" si="21"/>
        <v>67</v>
      </c>
      <c r="O72" s="10">
        <f t="shared" si="21"/>
        <v>802</v>
      </c>
      <c r="P72" s="38">
        <f t="shared" si="22"/>
        <v>15.181818181818182</v>
      </c>
      <c r="Q72" s="38">
        <f t="shared" si="24"/>
        <v>8.8529411764705888</v>
      </c>
      <c r="R72" s="38">
        <f t="shared" si="23"/>
        <v>11.970149253731343</v>
      </c>
      <c r="S72" s="38">
        <f>SUM((G69+G70+G71+G72+K69+K70+K71+K72)/(F69+F70+F71+F72+J69+J70+J71+J72))</f>
        <v>11.162544169611307</v>
      </c>
    </row>
    <row r="73" spans="1:19" ht="15.75" x14ac:dyDescent="0.25">
      <c r="A73" s="8"/>
      <c r="B73" s="9">
        <f>SUM(B71+7)</f>
        <v>46300</v>
      </c>
      <c r="C73" s="10"/>
      <c r="D73" s="10" t="s">
        <v>44</v>
      </c>
      <c r="E73" s="10"/>
      <c r="F73" s="14">
        <v>30</v>
      </c>
      <c r="G73" s="15">
        <v>408</v>
      </c>
      <c r="H73" s="15"/>
      <c r="I73" s="15" t="s">
        <v>44</v>
      </c>
      <c r="J73" s="15">
        <v>39</v>
      </c>
      <c r="K73" s="15">
        <v>301</v>
      </c>
      <c r="L73" s="15" t="s">
        <v>44</v>
      </c>
      <c r="M73" s="15"/>
      <c r="N73" s="10">
        <f t="shared" si="21"/>
        <v>69</v>
      </c>
      <c r="O73" s="10">
        <f t="shared" si="21"/>
        <v>709</v>
      </c>
      <c r="P73" s="42">
        <f t="shared" si="22"/>
        <v>13.6</v>
      </c>
      <c r="Q73" s="42">
        <f t="shared" si="24"/>
        <v>7.7179487179487181</v>
      </c>
      <c r="R73" s="42">
        <f t="shared" si="23"/>
        <v>10.27536231884058</v>
      </c>
      <c r="S73" s="38">
        <f>SUM((G69+G70+G71+G72+G73+K69+K70+K71+K72+K73)/(F69+F70+F71+F72+F73+J69+J70+J71+J72+J73))</f>
        <v>10.988636363636363</v>
      </c>
    </row>
    <row r="74" spans="1:19" ht="15.75" x14ac:dyDescent="0.25">
      <c r="A74" s="8"/>
      <c r="B74" s="8"/>
      <c r="C74" s="10"/>
      <c r="D74" s="13"/>
      <c r="E74" s="13"/>
      <c r="F74" s="14">
        <v>41</v>
      </c>
      <c r="G74" s="15">
        <v>501</v>
      </c>
      <c r="H74" s="15" t="s">
        <v>44</v>
      </c>
      <c r="I74" s="15"/>
      <c r="J74" s="15">
        <v>33</v>
      </c>
      <c r="K74" s="15">
        <v>301</v>
      </c>
      <c r="L74" s="15" t="s">
        <v>44</v>
      </c>
      <c r="M74" s="15"/>
      <c r="N74" s="10">
        <f t="shared" si="21"/>
        <v>74</v>
      </c>
      <c r="O74" s="10">
        <f t="shared" si="21"/>
        <v>802</v>
      </c>
      <c r="P74" s="42">
        <f t="shared" si="22"/>
        <v>12.219512195121951</v>
      </c>
      <c r="Q74" s="42">
        <f t="shared" si="24"/>
        <v>9.1212121212121211</v>
      </c>
      <c r="R74" s="42">
        <f t="shared" si="23"/>
        <v>10.837837837837839</v>
      </c>
      <c r="S74" s="38">
        <f>SUM((G69+G70+G71+G72+G73+G74+K69+K70+K71+K72+K73+K74)/(F69+F70+F71+F72+F73+F74+J69+J70+J71+J72+J73+J74))</f>
        <v>10.96244131455399</v>
      </c>
    </row>
    <row r="75" spans="1:19" ht="15.75" x14ac:dyDescent="0.25">
      <c r="A75" s="8"/>
      <c r="B75" s="9">
        <f t="shared" ref="B75" si="25">SUM(B73+7)</f>
        <v>46307</v>
      </c>
      <c r="C75" s="10"/>
      <c r="D75" s="10"/>
      <c r="E75" s="10" t="s">
        <v>44</v>
      </c>
      <c r="F75" s="14">
        <v>30</v>
      </c>
      <c r="G75" s="15">
        <v>362</v>
      </c>
      <c r="H75" s="15"/>
      <c r="I75" s="15" t="s">
        <v>44</v>
      </c>
      <c r="J75" s="15">
        <v>15</v>
      </c>
      <c r="K75" s="15">
        <v>80</v>
      </c>
      <c r="L75" s="15"/>
      <c r="M75" s="15" t="s">
        <v>44</v>
      </c>
      <c r="N75" s="10">
        <f t="shared" si="21"/>
        <v>45</v>
      </c>
      <c r="O75" s="10">
        <f t="shared" si="21"/>
        <v>442</v>
      </c>
      <c r="P75" s="42">
        <f t="shared" si="22"/>
        <v>12.066666666666666</v>
      </c>
      <c r="Q75" s="42">
        <f t="shared" si="24"/>
        <v>5.333333333333333</v>
      </c>
      <c r="R75" s="42">
        <f t="shared" si="23"/>
        <v>9.8222222222222229</v>
      </c>
      <c r="S75" s="38">
        <f>SUM((G69+G70+G71+G72+G73+G74+G75+K69+K70+K71+K72+K73+K74+K75)/(F69+F70+F71+F72+F73+F74+F75+J69+J70+J71+J72+J73+J74+J75))</f>
        <v>10.853503184713375</v>
      </c>
    </row>
    <row r="76" spans="1:19" ht="15.75" x14ac:dyDescent="0.25">
      <c r="A76" s="8"/>
      <c r="B76" s="8"/>
      <c r="C76" s="10"/>
      <c r="D76" s="13"/>
      <c r="E76" s="13"/>
      <c r="F76" s="14">
        <v>48</v>
      </c>
      <c r="G76" s="15">
        <v>499</v>
      </c>
      <c r="H76" s="15"/>
      <c r="I76" s="15" t="s">
        <v>44</v>
      </c>
      <c r="J76" s="15">
        <v>30</v>
      </c>
      <c r="K76" s="15">
        <v>295</v>
      </c>
      <c r="L76" s="15"/>
      <c r="M76" s="15" t="s">
        <v>44</v>
      </c>
      <c r="N76" s="10">
        <f t="shared" si="21"/>
        <v>78</v>
      </c>
      <c r="O76" s="10">
        <f t="shared" si="21"/>
        <v>794</v>
      </c>
      <c r="P76" s="42">
        <f t="shared" si="22"/>
        <v>10.395833333333334</v>
      </c>
      <c r="Q76" s="42">
        <f t="shared" si="24"/>
        <v>9.8333333333333339</v>
      </c>
      <c r="R76" s="42">
        <f t="shared" si="23"/>
        <v>10.179487179487179</v>
      </c>
      <c r="S76" s="38">
        <f>SUM((G69+G70+G71+G72+G73+G74+G75+G76+K69+K70+K71+K72+K73+K74+K75+K76)/(F69+F70+F71+F72+F73+F74+F75+F76+J69+J70+J71+J72+J73+J74+J75+J76))</f>
        <v>10.757741347905283</v>
      </c>
    </row>
    <row r="77" spans="1:19" ht="15.75" x14ac:dyDescent="0.25">
      <c r="A77" s="8"/>
      <c r="B77" s="9">
        <f t="shared" ref="B77" si="26">SUM(B75+7)</f>
        <v>46314</v>
      </c>
      <c r="C77" s="10"/>
      <c r="D77" s="10"/>
      <c r="E77" s="10" t="s">
        <v>44</v>
      </c>
      <c r="F77" s="14">
        <v>39</v>
      </c>
      <c r="G77" s="15">
        <v>485</v>
      </c>
      <c r="H77" s="15"/>
      <c r="I77" s="15" t="s">
        <v>44</v>
      </c>
      <c r="J77" s="15">
        <v>21</v>
      </c>
      <c r="K77" s="15">
        <v>265</v>
      </c>
      <c r="L77" s="15"/>
      <c r="M77" s="15" t="s">
        <v>44</v>
      </c>
      <c r="N77" s="10">
        <f t="shared" si="21"/>
        <v>60</v>
      </c>
      <c r="O77" s="10">
        <f t="shared" si="21"/>
        <v>750</v>
      </c>
      <c r="P77" s="42">
        <f t="shared" si="22"/>
        <v>12.435897435897436</v>
      </c>
      <c r="Q77" s="42">
        <f t="shared" si="24"/>
        <v>12.619047619047619</v>
      </c>
      <c r="R77" s="42">
        <f t="shared" si="23"/>
        <v>12.5</v>
      </c>
      <c r="S77" s="38">
        <f>SUM((G69+G70+G71+G72+G73+G74+G75+G76+G77+K69+K70+K71+K72+K73+K74+K75+K76+K77)/(F69+F70+F71+F72+F73+F74+F75+F76+F77+J69+J70+J71+J72+J73+J74+J75+J76+J77))</f>
        <v>10.929392446633827</v>
      </c>
    </row>
    <row r="78" spans="1:19" ht="15.75" x14ac:dyDescent="0.25">
      <c r="A78" s="8"/>
      <c r="B78" s="8"/>
      <c r="C78" s="10"/>
      <c r="D78" s="13"/>
      <c r="E78" s="13"/>
      <c r="F78" s="14">
        <v>27</v>
      </c>
      <c r="G78" s="15">
        <v>429</v>
      </c>
      <c r="H78" s="15"/>
      <c r="I78" s="15" t="s">
        <v>44</v>
      </c>
      <c r="J78" s="15">
        <v>30</v>
      </c>
      <c r="K78" s="15">
        <v>147</v>
      </c>
      <c r="L78" s="15"/>
      <c r="M78" s="15" t="s">
        <v>44</v>
      </c>
      <c r="N78" s="10">
        <f t="shared" si="21"/>
        <v>57</v>
      </c>
      <c r="O78" s="10">
        <f t="shared" si="21"/>
        <v>576</v>
      </c>
      <c r="P78" s="42">
        <f t="shared" si="22"/>
        <v>15.888888888888889</v>
      </c>
      <c r="Q78" s="42">
        <f t="shared" si="24"/>
        <v>4.9000000000000004</v>
      </c>
      <c r="R78" s="42">
        <f t="shared" si="23"/>
        <v>10.105263157894736</v>
      </c>
      <c r="S78" s="38">
        <f>SUM((G69+G70+G71+G72+G73+G74+G75+G76+G77+G78+K69+K70+K71+K72+K73+K74+K75+K76+K77+K78)/(F69+F70+F71+F72+F73+F74+F75+F76+F77+F78+J69+J70+J71+J72+J73+J74+J75+J76+J77+J78))</f>
        <v>10.858858858858859</v>
      </c>
    </row>
    <row r="79" spans="1:19" ht="15.75" x14ac:dyDescent="0.25">
      <c r="A79" s="8"/>
      <c r="B79" s="9">
        <f t="shared" ref="B79" si="27">SUM(B77+7)</f>
        <v>46321</v>
      </c>
      <c r="C79" s="10"/>
      <c r="D79" s="10"/>
      <c r="E79" s="10" t="s">
        <v>44</v>
      </c>
      <c r="F79" s="14">
        <v>57</v>
      </c>
      <c r="G79" s="15">
        <v>501</v>
      </c>
      <c r="H79" s="15" t="s">
        <v>44</v>
      </c>
      <c r="I79" s="15"/>
      <c r="J79" s="15">
        <v>35</v>
      </c>
      <c r="K79" s="15">
        <v>301</v>
      </c>
      <c r="L79" s="15" t="s">
        <v>44</v>
      </c>
      <c r="M79" s="15"/>
      <c r="N79" s="10">
        <f t="shared" si="21"/>
        <v>92</v>
      </c>
      <c r="O79" s="10">
        <f t="shared" si="21"/>
        <v>802</v>
      </c>
      <c r="P79" s="42">
        <f t="shared" si="22"/>
        <v>8.7894736842105257</v>
      </c>
      <c r="Q79" s="42">
        <f t="shared" si="24"/>
        <v>8.6</v>
      </c>
      <c r="R79" s="42">
        <f t="shared" si="23"/>
        <v>8.7173913043478262</v>
      </c>
      <c r="S79" s="38">
        <f>SUM((G69+G70+G71+G72+G73+G74+G75+G76+G77+G78+G79+K69+K70+K71+K72+K73+K74+K75+K76+K77+K78+K79)/(F69+F70+F71+F72+F73+F74+F75+F76+F77+F78+F79+J69+J70+J71+J72+J73+J74+J75+J76+J77+J78+J79))</f>
        <v>10.598944591029024</v>
      </c>
    </row>
    <row r="80" spans="1:19" ht="15.75" x14ac:dyDescent="0.25">
      <c r="A80" s="8"/>
      <c r="B80" s="8"/>
      <c r="C80" s="10"/>
      <c r="D80" s="13"/>
      <c r="E80" s="13"/>
      <c r="F80" s="14">
        <v>33</v>
      </c>
      <c r="G80" s="15">
        <v>393</v>
      </c>
      <c r="H80" s="15"/>
      <c r="I80" s="15" t="s">
        <v>44</v>
      </c>
      <c r="J80" s="15">
        <v>39</v>
      </c>
      <c r="K80" s="15">
        <v>196</v>
      </c>
      <c r="L80" s="15"/>
      <c r="M80" s="15" t="s">
        <v>44</v>
      </c>
      <c r="N80" s="10">
        <f t="shared" si="21"/>
        <v>72</v>
      </c>
      <c r="O80" s="10">
        <f t="shared" si="21"/>
        <v>589</v>
      </c>
      <c r="P80" s="42">
        <f t="shared" si="22"/>
        <v>11.909090909090908</v>
      </c>
      <c r="Q80" s="42">
        <f t="shared" si="24"/>
        <v>5.0256410256410255</v>
      </c>
      <c r="R80" s="42">
        <f t="shared" si="23"/>
        <v>8.1805555555555554</v>
      </c>
      <c r="S80" s="38">
        <f>SUM((G69+G70+G71+G72+G73+G74+G75+G76+G77+G78+G79+G80+K69+K70+K71+K72+K73+K74+K75+K76+K77+K78+K79+K80)/(F69+F70+F71+F72+F73+F74+F75+F76+F77+F78+F79+F80+J69+J70+J71+J72+J73+J74+J75+J76+J77+J78+J79+J80))</f>
        <v>10.389156626506024</v>
      </c>
    </row>
    <row r="81" spans="1:19" ht="15.75" x14ac:dyDescent="0.25">
      <c r="A81" s="8"/>
      <c r="B81" s="9">
        <f t="shared" ref="B81" si="28">SUM(B79+7)</f>
        <v>46328</v>
      </c>
      <c r="C81" s="10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10.389156626506024</v>
      </c>
    </row>
    <row r="82" spans="1:19" ht="15.75" x14ac:dyDescent="0.25">
      <c r="A82" s="8"/>
      <c r="B82" s="8"/>
      <c r="C82" s="10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10.389156626506024</v>
      </c>
    </row>
    <row r="83" spans="1:19" ht="15.75" x14ac:dyDescent="0.25">
      <c r="A83" s="8"/>
      <c r="B83" s="9">
        <f t="shared" ref="B83" si="29">SUM(B81+7)</f>
        <v>46335</v>
      </c>
      <c r="C83" s="10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10.389156626506024</v>
      </c>
    </row>
    <row r="84" spans="1:19" ht="15.75" x14ac:dyDescent="0.25">
      <c r="A84" s="8"/>
      <c r="B84" s="8"/>
      <c r="C84" s="10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10.389156626506024</v>
      </c>
    </row>
    <row r="85" spans="1:19" ht="15.75" x14ac:dyDescent="0.25">
      <c r="A85" s="8"/>
      <c r="B85" s="9">
        <f t="shared" ref="B85" si="30">SUM(B83+7)</f>
        <v>46342</v>
      </c>
      <c r="C85" s="10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10.389156626506024</v>
      </c>
    </row>
    <row r="86" spans="1:19" ht="15.75" x14ac:dyDescent="0.25">
      <c r="A86" s="8"/>
      <c r="B86" s="8"/>
      <c r="C86" s="10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10.389156626506024</v>
      </c>
    </row>
    <row r="87" spans="1:19" ht="15.75" x14ac:dyDescent="0.25">
      <c r="A87" s="8"/>
      <c r="B87" s="9">
        <f t="shared" ref="B87" si="31">SUM(B85+7)</f>
        <v>46349</v>
      </c>
      <c r="C87" s="10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10.389156626506024</v>
      </c>
    </row>
    <row r="88" spans="1:19" ht="15.75" x14ac:dyDescent="0.25">
      <c r="A88" s="8"/>
      <c r="B88" s="8"/>
      <c r="C88" s="10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10.389156626506024</v>
      </c>
    </row>
    <row r="89" spans="1:19" ht="15.75" x14ac:dyDescent="0.25">
      <c r="A89" s="8"/>
      <c r="B89" s="9">
        <f t="shared" ref="B89" si="32">SUM(B87+7)</f>
        <v>46356</v>
      </c>
      <c r="C89" s="10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10.389156626506024</v>
      </c>
    </row>
    <row r="90" spans="1:19" ht="15.75" x14ac:dyDescent="0.25">
      <c r="A90" s="8"/>
      <c r="B90" s="8"/>
      <c r="C90" s="10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10.389156626506024</v>
      </c>
    </row>
    <row r="91" spans="1:19" ht="15.75" x14ac:dyDescent="0.25">
      <c r="A91" s="8"/>
      <c r="B91" s="9">
        <f t="shared" ref="B91" si="33">SUM(B89+7)</f>
        <v>46363</v>
      </c>
      <c r="C91" s="10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10.389156626506024</v>
      </c>
    </row>
    <row r="92" spans="1:19" ht="15.75" x14ac:dyDescent="0.25">
      <c r="A92" s="8"/>
      <c r="B92" s="8"/>
      <c r="C92" s="10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10.389156626506024</v>
      </c>
    </row>
    <row r="93" spans="1:19" ht="15.75" x14ac:dyDescent="0.25">
      <c r="A93" s="8"/>
      <c r="B93" s="9">
        <f t="shared" ref="B93" si="34">SUM(B91+7)</f>
        <v>46370</v>
      </c>
      <c r="C93" s="10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10.389156626506024</v>
      </c>
    </row>
    <row r="94" spans="1:19" ht="15.75" x14ac:dyDescent="0.25">
      <c r="A94" s="8"/>
      <c r="B94" s="8"/>
      <c r="C94" s="10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10.389156626506024</v>
      </c>
    </row>
    <row r="95" spans="1:19" ht="15.75" x14ac:dyDescent="0.25">
      <c r="A95" s="8"/>
      <c r="B95" s="9">
        <f t="shared" ref="B95" si="35">SUM(B93+7)</f>
        <v>46377</v>
      </c>
      <c r="C95" s="10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10.389156626506024</v>
      </c>
    </row>
    <row r="96" spans="1:19" ht="15.75" x14ac:dyDescent="0.25">
      <c r="A96" s="8"/>
      <c r="B96" s="8"/>
      <c r="C96" s="10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10.389156626506024</v>
      </c>
    </row>
    <row r="97" spans="1:19" ht="15.75" x14ac:dyDescent="0.25">
      <c r="A97" s="8"/>
      <c r="B97" s="9">
        <f t="shared" ref="B97" si="36">SUM(B95+7)</f>
        <v>46384</v>
      </c>
      <c r="C97" s="10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10.389156626506024</v>
      </c>
    </row>
    <row r="98" spans="1:19" ht="15.75" x14ac:dyDescent="0.25">
      <c r="A98" s="8"/>
      <c r="B98" s="8"/>
      <c r="C98" s="10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10.389156626506024</v>
      </c>
    </row>
    <row r="99" spans="1:19" ht="15.75" x14ac:dyDescent="0.25">
      <c r="A99" s="8"/>
      <c r="B99" s="9">
        <f t="shared" ref="B99" si="37">SUM(B97+7)</f>
        <v>46391</v>
      </c>
      <c r="C99" s="10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10.389156626506024</v>
      </c>
    </row>
    <row r="100" spans="1:19" ht="15.75" x14ac:dyDescent="0.25">
      <c r="A100" s="8"/>
      <c r="B100" s="8"/>
      <c r="C100" s="10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10.389156626506024</v>
      </c>
    </row>
    <row r="101" spans="1:19" ht="15.75" x14ac:dyDescent="0.25">
      <c r="A101" s="8"/>
      <c r="B101" s="9">
        <f t="shared" ref="B101" si="38">SUM(B99+7)</f>
        <v>46398</v>
      </c>
      <c r="C101" s="10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10.389156626506024</v>
      </c>
    </row>
    <row r="102" spans="1:19" ht="15.75" x14ac:dyDescent="0.25">
      <c r="A102" s="8"/>
      <c r="B102" s="8"/>
      <c r="C102" s="10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10.389156626506024</v>
      </c>
    </row>
    <row r="103" spans="1:19" ht="15.75" x14ac:dyDescent="0.25">
      <c r="A103" s="8"/>
      <c r="B103" s="9">
        <f t="shared" ref="B103:B107" si="39">SUM(B101+7)</f>
        <v>46405</v>
      </c>
      <c r="C103" s="10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10.389156626506024</v>
      </c>
    </row>
    <row r="104" spans="1:19" ht="15.75" x14ac:dyDescent="0.25">
      <c r="A104" s="8"/>
      <c r="B104" s="8"/>
      <c r="C104" s="10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10.389156626506024</v>
      </c>
    </row>
    <row r="105" spans="1:19" ht="15.75" x14ac:dyDescent="0.25">
      <c r="A105" s="8"/>
      <c r="B105" s="9">
        <f t="shared" ref="B105" si="40">SUM(B103+7)</f>
        <v>46412</v>
      </c>
      <c r="C105" s="10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10.389156626506024</v>
      </c>
    </row>
    <row r="106" spans="1:19" ht="15.75" x14ac:dyDescent="0.25">
      <c r="A106" s="8"/>
      <c r="B106" s="8"/>
      <c r="C106" s="10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10.389156626506024</v>
      </c>
    </row>
    <row r="107" spans="1:19" ht="15.75" x14ac:dyDescent="0.25">
      <c r="A107" s="8"/>
      <c r="B107" s="9">
        <f t="shared" si="39"/>
        <v>46419</v>
      </c>
      <c r="C107" s="10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10.389156626506024</v>
      </c>
    </row>
    <row r="108" spans="1:19" ht="15.75" x14ac:dyDescent="0.25">
      <c r="A108" s="8"/>
      <c r="B108" s="8"/>
      <c r="C108" s="10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10.389156626506024</v>
      </c>
    </row>
    <row r="109" spans="1:19" ht="15.75" x14ac:dyDescent="0.25">
      <c r="A109" s="8"/>
      <c r="B109" s="9"/>
      <c r="C109" s="10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10.389156626506024</v>
      </c>
    </row>
    <row r="110" spans="1:19" ht="15.75" x14ac:dyDescent="0.25">
      <c r="A110" s="8"/>
      <c r="B110" s="8"/>
      <c r="C110" s="10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10.389156626506024</v>
      </c>
    </row>
    <row r="111" spans="1:19" ht="15.75" x14ac:dyDescent="0.25">
      <c r="A111" s="8"/>
      <c r="B111" s="9"/>
      <c r="C111" s="10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10.389156626506024</v>
      </c>
    </row>
    <row r="112" spans="1:19" ht="15.75" x14ac:dyDescent="0.25">
      <c r="A112" s="8"/>
      <c r="B112" s="8"/>
      <c r="C112" s="10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10.389156626506024</v>
      </c>
    </row>
    <row r="113" spans="1:19" ht="15.75" x14ac:dyDescent="0.25">
      <c r="A113" s="8"/>
      <c r="B113" s="9"/>
      <c r="C113" s="10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10.389156626506024</v>
      </c>
    </row>
    <row r="114" spans="1:19" ht="15.75" x14ac:dyDescent="0.25">
      <c r="A114" s="8"/>
      <c r="B114" s="8"/>
      <c r="C114" s="10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10.389156626506024</v>
      </c>
    </row>
    <row r="115" spans="1:19" ht="15.75" x14ac:dyDescent="0.25">
      <c r="A115" s="8"/>
      <c r="B115" s="9"/>
      <c r="C115" s="10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10.389156626506024</v>
      </c>
    </row>
    <row r="116" spans="1:19" ht="15.75" x14ac:dyDescent="0.25">
      <c r="A116" s="8"/>
      <c r="B116" s="8"/>
      <c r="C116" s="10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10.389156626506024</v>
      </c>
    </row>
    <row r="117" spans="1:19" ht="15.75" x14ac:dyDescent="0.25">
      <c r="A117" s="8"/>
      <c r="B117" s="9"/>
      <c r="C117" s="10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10.389156626506024</v>
      </c>
    </row>
    <row r="118" spans="1:19" ht="15.75" x14ac:dyDescent="0.25">
      <c r="A118" s="8"/>
      <c r="B118" s="8"/>
      <c r="C118" s="10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10.389156626506024</v>
      </c>
    </row>
    <row r="119" spans="1:19" ht="15.75" x14ac:dyDescent="0.25">
      <c r="A119" s="8"/>
      <c r="B119" s="8"/>
      <c r="C119" s="10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10.389156626506024</v>
      </c>
    </row>
    <row r="120" spans="1:19" ht="15.75" x14ac:dyDescent="0.25">
      <c r="A120" s="8"/>
      <c r="B120" s="8"/>
      <c r="C120" s="10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10.389156626506024</v>
      </c>
    </row>
    <row r="121" spans="1:19" ht="15.75" x14ac:dyDescent="0.25">
      <c r="A121" s="8"/>
      <c r="B121" s="8"/>
      <c r="C121" s="10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10.389156626506024</v>
      </c>
    </row>
    <row r="122" spans="1:19" ht="15.75" x14ac:dyDescent="0.25">
      <c r="A122" s="8"/>
      <c r="B122" s="8"/>
      <c r="C122" s="10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10.389156626506024</v>
      </c>
    </row>
    <row r="123" spans="1:19" ht="15.75" x14ac:dyDescent="0.25">
      <c r="A123" s="8"/>
      <c r="B123" s="8"/>
      <c r="C123" s="10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10.389156626506024</v>
      </c>
    </row>
    <row r="124" spans="1:19" ht="15.75" x14ac:dyDescent="0.25">
      <c r="A124" s="8"/>
      <c r="B124" s="8"/>
      <c r="C124" s="10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10.389156626506024</v>
      </c>
    </row>
    <row r="125" spans="1:19" ht="15.75" x14ac:dyDescent="0.25">
      <c r="A125" s="8"/>
      <c r="B125" s="8"/>
      <c r="C125" s="10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10.389156626506024</v>
      </c>
    </row>
    <row r="126" spans="1:19" ht="15.75" x14ac:dyDescent="0.25">
      <c r="A126" s="8"/>
      <c r="B126" s="8"/>
      <c r="C126" s="10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10.389156626506024</v>
      </c>
    </row>
    <row r="127" spans="1:19" ht="15.75" x14ac:dyDescent="0.25">
      <c r="A127" s="8"/>
      <c r="B127" s="8"/>
      <c r="C127" s="10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10.389156626506024</v>
      </c>
    </row>
    <row r="128" spans="1:19" ht="15.75" x14ac:dyDescent="0.25">
      <c r="A128" s="8"/>
      <c r="B128" s="8"/>
      <c r="C128" s="10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10.389156626506024</v>
      </c>
    </row>
    <row r="129" spans="1:19" ht="15.75" x14ac:dyDescent="0.25">
      <c r="A129" s="8"/>
      <c r="B129" s="8"/>
      <c r="C129" s="10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10.389156626506024</v>
      </c>
    </row>
    <row r="130" spans="1:19" ht="15.75" x14ac:dyDescent="0.25">
      <c r="A130" s="8"/>
      <c r="B130" s="8"/>
      <c r="C130" s="10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10.389156626506024</v>
      </c>
    </row>
    <row r="131" spans="1:19" ht="16.5" thickBot="1" x14ac:dyDescent="0.3">
      <c r="A131" s="8"/>
      <c r="B131" s="8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10.389156626506024</v>
      </c>
      <c r="D132" s="18">
        <f>COUNTA(D69:D131)</f>
        <v>2</v>
      </c>
      <c r="E132" s="18">
        <f t="shared" ref="E132:M132" si="41">COUNTA(E69:E131)</f>
        <v>4</v>
      </c>
      <c r="F132" s="18"/>
      <c r="G132" s="18"/>
      <c r="H132" s="18">
        <f t="shared" si="41"/>
        <v>4</v>
      </c>
      <c r="I132" s="18">
        <f t="shared" si="41"/>
        <v>8</v>
      </c>
      <c r="J132" s="18"/>
      <c r="K132" s="18"/>
      <c r="L132" s="18">
        <f t="shared" si="41"/>
        <v>6</v>
      </c>
      <c r="M132" s="18">
        <f t="shared" si="41"/>
        <v>6</v>
      </c>
      <c r="N132" s="18">
        <f>SUM(N69:N131)</f>
        <v>830</v>
      </c>
      <c r="O132" s="18">
        <f>SUM(O69:O131)</f>
        <v>8623</v>
      </c>
      <c r="P132" s="39"/>
      <c r="Q132" s="39"/>
      <c r="R132" s="40"/>
      <c r="S132" s="40"/>
    </row>
    <row r="133" spans="1:19" ht="18" x14ac:dyDescent="0.25">
      <c r="A133" s="29"/>
      <c r="B133" s="29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29"/>
      <c r="B134" s="6"/>
      <c r="C134" s="6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10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10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10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10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10"/>
      <c r="D139" s="10"/>
      <c r="E139" s="10"/>
      <c r="F139" s="14"/>
      <c r="G139" s="15"/>
      <c r="H139" s="15"/>
      <c r="I139" s="15"/>
      <c r="J139" s="15"/>
      <c r="K139" s="15"/>
      <c r="L139" s="15"/>
      <c r="M139" s="15"/>
      <c r="N139" s="10">
        <f t="shared" si="42"/>
        <v>0</v>
      </c>
      <c r="O139" s="10">
        <f t="shared" si="42"/>
        <v>0</v>
      </c>
      <c r="P139" s="42" t="e">
        <f t="shared" si="43"/>
        <v>#DIV/0!</v>
      </c>
      <c r="Q139" s="42" t="e">
        <f t="shared" si="45"/>
        <v>#DIV/0!</v>
      </c>
      <c r="R139" s="42" t="e">
        <f t="shared" si="44"/>
        <v>#DIV/0!</v>
      </c>
      <c r="S139" s="42" t="e">
        <f>SUM((G135+G136+G137+G138+G139+K135+K136+K137+K138+K139)/(F135+F136+F137+F138+F139+J135+J136+J137+J138+J139))</f>
        <v>#DIV/0!</v>
      </c>
    </row>
    <row r="140" spans="1:19" ht="15.75" x14ac:dyDescent="0.25">
      <c r="A140" s="8"/>
      <c r="B140" s="8"/>
      <c r="C140" s="10"/>
      <c r="D140" s="13"/>
      <c r="E140" s="13"/>
      <c r="F140" s="14"/>
      <c r="G140" s="15"/>
      <c r="H140" s="15"/>
      <c r="I140" s="15"/>
      <c r="J140" s="15"/>
      <c r="K140" s="15"/>
      <c r="L140" s="15"/>
      <c r="M140" s="15"/>
      <c r="N140" s="10">
        <f t="shared" si="42"/>
        <v>0</v>
      </c>
      <c r="O140" s="10">
        <f t="shared" si="42"/>
        <v>0</v>
      </c>
      <c r="P140" s="42" t="e">
        <f t="shared" si="43"/>
        <v>#DIV/0!</v>
      </c>
      <c r="Q140" s="42" t="e">
        <f t="shared" si="45"/>
        <v>#DIV/0!</v>
      </c>
      <c r="R140" s="42" t="e">
        <f t="shared" si="44"/>
        <v>#DIV/0!</v>
      </c>
      <c r="S140" s="42" t="e">
        <f>SUM((G135+G136+G137+G138+G139+G140+K135+K136+K137+K138+K139+K140)/(F135+F136+F137+F138+F139+F140+J135+J136+J137+J138+J139+J140))</f>
        <v>#DIV/0!</v>
      </c>
    </row>
    <row r="141" spans="1:19" ht="15.75" x14ac:dyDescent="0.25">
      <c r="A141" s="8"/>
      <c r="B141" s="9">
        <f t="shared" ref="B141" si="46">SUM(B139+7)</f>
        <v>46307</v>
      </c>
      <c r="C141" s="10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 t="e">
        <f>SUM((G135+G136+G137+G138+G139+G140+G141+K135+K136+K137+K138+K139+K140+K141)/(F135+F136+F137+F138+F139+F140+F141+J135+J136+J137+J138+J139+J140+J141))</f>
        <v>#DIV/0!</v>
      </c>
    </row>
    <row r="142" spans="1:19" ht="15.75" x14ac:dyDescent="0.25">
      <c r="A142" s="8"/>
      <c r="B142" s="8"/>
      <c r="C142" s="10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 t="e">
        <f>SUM((G135+G136+G137+G138+G139+G140+G141+G142+K135+K136+K137+K138+K139+K140+K141+K142)/(F135+F136+F137+F138+F139+F140+F141+F142+J135+J136+J137+J138+J139+J140+J141+J142))</f>
        <v>#DIV/0!</v>
      </c>
    </row>
    <row r="143" spans="1:19" ht="15.75" x14ac:dyDescent="0.25">
      <c r="A143" s="8"/>
      <c r="B143" s="9">
        <f t="shared" ref="B143" si="47">SUM(B141+7)</f>
        <v>46314</v>
      </c>
      <c r="C143" s="10"/>
      <c r="D143" s="10"/>
      <c r="E143" s="10"/>
      <c r="F143" s="14"/>
      <c r="G143" s="15"/>
      <c r="H143" s="15"/>
      <c r="I143" s="15"/>
      <c r="J143" s="15"/>
      <c r="K143" s="15"/>
      <c r="L143" s="15"/>
      <c r="M143" s="15"/>
      <c r="N143" s="10">
        <f t="shared" si="42"/>
        <v>0</v>
      </c>
      <c r="O143" s="10">
        <f t="shared" si="42"/>
        <v>0</v>
      </c>
      <c r="P143" s="42" t="e">
        <f t="shared" si="43"/>
        <v>#DIV/0!</v>
      </c>
      <c r="Q143" s="42" t="e">
        <f t="shared" si="45"/>
        <v>#DIV/0!</v>
      </c>
      <c r="R143" s="42" t="e">
        <f t="shared" si="44"/>
        <v>#DIV/0!</v>
      </c>
      <c r="S143" s="42" t="e">
        <f>SUM((G135+G136+G137+G138+G139+G140+G141+G142+G143+K135+K136+K137+K138+K139+K140+K141+K142+K143)/(F135+F136+F137+F138+F139+F140+F141+F142+F143+J135+J136+J137+J138+J139+J140+J141+J142+J143))</f>
        <v>#DIV/0!</v>
      </c>
    </row>
    <row r="144" spans="1:19" ht="15.75" x14ac:dyDescent="0.25">
      <c r="A144" s="8"/>
      <c r="B144" s="8"/>
      <c r="C144" s="10"/>
      <c r="D144" s="13"/>
      <c r="E144" s="13"/>
      <c r="F144" s="14"/>
      <c r="G144" s="15"/>
      <c r="H144" s="15"/>
      <c r="I144" s="15"/>
      <c r="J144" s="15"/>
      <c r="K144" s="15"/>
      <c r="L144" s="15"/>
      <c r="M144" s="15"/>
      <c r="N144" s="10">
        <f t="shared" si="42"/>
        <v>0</v>
      </c>
      <c r="O144" s="10">
        <f t="shared" si="42"/>
        <v>0</v>
      </c>
      <c r="P144" s="42" t="e">
        <f t="shared" si="43"/>
        <v>#DIV/0!</v>
      </c>
      <c r="Q144" s="42" t="e">
        <f t="shared" si="45"/>
        <v>#DIV/0!</v>
      </c>
      <c r="R144" s="42" t="e">
        <f t="shared" si="44"/>
        <v>#DIV/0!</v>
      </c>
      <c r="S144" s="42" t="e">
        <f>SUM((G135+G136+G137+G138+G139+G140+G141+G142+G143+G144+K135+K136+K137+K138+K139+K140+K141+K142+K143+K144)/(F135+F136+F137+F138+F139+F140+F141+F142+F143+F144+J135+J136+J137+J138+J139+J140+J141+J142+J143+J144))</f>
        <v>#DIV/0!</v>
      </c>
    </row>
    <row r="145" spans="1:19" ht="15.75" x14ac:dyDescent="0.25">
      <c r="A145" s="8"/>
      <c r="B145" s="9">
        <f t="shared" ref="B145" si="48">SUM(B143+7)</f>
        <v>46321</v>
      </c>
      <c r="C145" s="10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 t="e">
        <f>SUM((G135+G136+G137+G138+G139+G140+G141+G142+G143+G144+G145+K135+K136+K137+K138+K139+K140+K141+K142+K143+K144+K145)/(F135+F136+F137+F138+F139+F140+F141+F142+F143+F144+F145+J135+J136+J137+J138+J139+J140+J141+J142+J143+J144+J145))</f>
        <v>#DIV/0!</v>
      </c>
    </row>
    <row r="146" spans="1:19" ht="15.75" x14ac:dyDescent="0.25">
      <c r="A146" s="8"/>
      <c r="B146" s="8"/>
      <c r="C146" s="10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 t="e">
        <f>SUM((G135+G136+G137+G138+G139+G140+G141+G142+G143+G144+G145+G146+K135+K136+K137+K138+K139+K140+K141+K142+K143+K144+K145+K146)/(F135+F136+F137+F138+F139+F140+F141+F142+F143+F144+F145+F146+J135+J136+J137+J138+J139+J140+J141+J142+J143+J144+J145+J146))</f>
        <v>#DIV/0!</v>
      </c>
    </row>
    <row r="147" spans="1:19" ht="15.75" x14ac:dyDescent="0.25">
      <c r="A147" s="8"/>
      <c r="B147" s="9">
        <f t="shared" ref="B147" si="49">SUM(B145+7)</f>
        <v>46328</v>
      </c>
      <c r="C147" s="10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 t="e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#DIV/0!</v>
      </c>
    </row>
    <row r="148" spans="1:19" ht="15.75" x14ac:dyDescent="0.25">
      <c r="A148" s="8"/>
      <c r="B148" s="8"/>
      <c r="C148" s="10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 t="e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#DIV/0!</v>
      </c>
    </row>
    <row r="149" spans="1:19" ht="15.75" x14ac:dyDescent="0.25">
      <c r="A149" s="8"/>
      <c r="B149" s="9">
        <f t="shared" ref="B149" si="50">SUM(B147+7)</f>
        <v>46335</v>
      </c>
      <c r="C149" s="10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 t="e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#DIV/0!</v>
      </c>
    </row>
    <row r="150" spans="1:19" ht="15.75" x14ac:dyDescent="0.25">
      <c r="A150" s="8"/>
      <c r="B150" s="8"/>
      <c r="C150" s="10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 t="e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#DIV/0!</v>
      </c>
    </row>
    <row r="151" spans="1:19" ht="15.75" x14ac:dyDescent="0.25">
      <c r="A151" s="8"/>
      <c r="B151" s="9">
        <f t="shared" ref="B151" si="51">SUM(B149+7)</f>
        <v>46342</v>
      </c>
      <c r="C151" s="10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 t="e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#DIV/0!</v>
      </c>
    </row>
    <row r="152" spans="1:19" ht="15.75" x14ac:dyDescent="0.25">
      <c r="A152" s="8"/>
      <c r="B152" s="8"/>
      <c r="C152" s="10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 t="e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#DIV/0!</v>
      </c>
    </row>
    <row r="153" spans="1:19" ht="15.75" x14ac:dyDescent="0.25">
      <c r="A153" s="8"/>
      <c r="B153" s="9">
        <f t="shared" ref="B153" si="52">SUM(B151+7)</f>
        <v>46349</v>
      </c>
      <c r="C153" s="10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 t="e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#DIV/0!</v>
      </c>
    </row>
    <row r="154" spans="1:19" ht="15.75" x14ac:dyDescent="0.25">
      <c r="A154" s="8"/>
      <c r="B154" s="8"/>
      <c r="C154" s="10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 t="e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#DIV/0!</v>
      </c>
    </row>
    <row r="155" spans="1:19" ht="15.75" x14ac:dyDescent="0.25">
      <c r="A155" s="8"/>
      <c r="B155" s="9">
        <f t="shared" ref="B155" si="53">SUM(B153+7)</f>
        <v>46356</v>
      </c>
      <c r="C155" s="10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 t="e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#DIV/0!</v>
      </c>
    </row>
    <row r="156" spans="1:19" ht="15.75" x14ac:dyDescent="0.25">
      <c r="A156" s="8"/>
      <c r="B156" s="8"/>
      <c r="C156" s="10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 t="e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#DIV/0!</v>
      </c>
    </row>
    <row r="157" spans="1:19" ht="15.75" x14ac:dyDescent="0.25">
      <c r="A157" s="8"/>
      <c r="B157" s="9">
        <f t="shared" ref="B157" si="54">SUM(B155+7)</f>
        <v>46363</v>
      </c>
      <c r="C157" s="10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 t="e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#DIV/0!</v>
      </c>
    </row>
    <row r="158" spans="1:19" ht="15.75" x14ac:dyDescent="0.25">
      <c r="A158" s="8"/>
      <c r="B158" s="8"/>
      <c r="C158" s="10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 t="e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#DIV/0!</v>
      </c>
    </row>
    <row r="159" spans="1:19" ht="15.75" x14ac:dyDescent="0.25">
      <c r="A159" s="8"/>
      <c r="B159" s="9">
        <f t="shared" ref="B159" si="55">SUM(B157+7)</f>
        <v>46370</v>
      </c>
      <c r="C159" s="10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 t="e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#DIV/0!</v>
      </c>
    </row>
    <row r="160" spans="1:19" ht="15.75" x14ac:dyDescent="0.25">
      <c r="A160" s="8"/>
      <c r="B160" s="8"/>
      <c r="C160" s="10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 t="e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#DIV/0!</v>
      </c>
    </row>
    <row r="161" spans="1:19" ht="15.75" x14ac:dyDescent="0.25">
      <c r="A161" s="8"/>
      <c r="B161" s="9">
        <f t="shared" ref="B161" si="56">SUM(B159+7)</f>
        <v>46377</v>
      </c>
      <c r="C161" s="10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 t="e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#DIV/0!</v>
      </c>
    </row>
    <row r="162" spans="1:19" ht="15.75" x14ac:dyDescent="0.25">
      <c r="A162" s="8"/>
      <c r="B162" s="8"/>
      <c r="C162" s="10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 t="e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#DIV/0!</v>
      </c>
    </row>
    <row r="163" spans="1:19" ht="15.75" x14ac:dyDescent="0.25">
      <c r="A163" s="8"/>
      <c r="B163" s="9">
        <f t="shared" ref="B163" si="57">SUM(B161+7)</f>
        <v>46384</v>
      </c>
      <c r="C163" s="10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 t="e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#DIV/0!</v>
      </c>
    </row>
    <row r="164" spans="1:19" ht="15.75" x14ac:dyDescent="0.25">
      <c r="A164" s="8"/>
      <c r="B164" s="8"/>
      <c r="C164" s="10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 t="e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#DIV/0!</v>
      </c>
    </row>
    <row r="165" spans="1:19" ht="15.75" x14ac:dyDescent="0.25">
      <c r="A165" s="8"/>
      <c r="B165" s="9">
        <f t="shared" ref="B165" si="58">SUM(B163+7)</f>
        <v>46391</v>
      </c>
      <c r="C165" s="10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 t="e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#DIV/0!</v>
      </c>
    </row>
    <row r="166" spans="1:19" ht="15.75" x14ac:dyDescent="0.25">
      <c r="A166" s="8"/>
      <c r="B166" s="8"/>
      <c r="C166" s="10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 t="e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#DIV/0!</v>
      </c>
    </row>
    <row r="167" spans="1:19" ht="15.75" x14ac:dyDescent="0.25">
      <c r="A167" s="8"/>
      <c r="B167" s="9">
        <f t="shared" ref="B167" si="59">SUM(B165+7)</f>
        <v>46398</v>
      </c>
      <c r="C167" s="10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 t="e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#DIV/0!</v>
      </c>
    </row>
    <row r="168" spans="1:19" ht="15.75" x14ac:dyDescent="0.25">
      <c r="A168" s="8"/>
      <c r="B168" s="8"/>
      <c r="C168" s="10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 t="e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#DIV/0!</v>
      </c>
    </row>
    <row r="169" spans="1:19" ht="15.75" x14ac:dyDescent="0.25">
      <c r="A169" s="8"/>
      <c r="B169" s="9">
        <f t="shared" ref="B169:B173" si="60">SUM(B167+7)</f>
        <v>46405</v>
      </c>
      <c r="C169" s="10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 t="e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#DIV/0!</v>
      </c>
    </row>
    <row r="170" spans="1:19" ht="15.75" x14ac:dyDescent="0.25">
      <c r="A170" s="8"/>
      <c r="B170" s="8"/>
      <c r="C170" s="10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 t="e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#DIV/0!</v>
      </c>
    </row>
    <row r="171" spans="1:19" ht="15.75" x14ac:dyDescent="0.25">
      <c r="A171" s="8"/>
      <c r="B171" s="9">
        <f t="shared" ref="B171" si="61">SUM(B169+7)</f>
        <v>46412</v>
      </c>
      <c r="C171" s="10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 t="e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#DIV/0!</v>
      </c>
    </row>
    <row r="172" spans="1:19" ht="15.75" x14ac:dyDescent="0.25">
      <c r="A172" s="8"/>
      <c r="B172" s="8"/>
      <c r="C172" s="10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 t="e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#DIV/0!</v>
      </c>
    </row>
    <row r="173" spans="1:19" ht="15.75" x14ac:dyDescent="0.25">
      <c r="A173" s="8"/>
      <c r="B173" s="9">
        <f t="shared" si="60"/>
        <v>46419</v>
      </c>
      <c r="C173" s="10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 t="e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#DIV/0!</v>
      </c>
    </row>
    <row r="174" spans="1:19" ht="15.75" x14ac:dyDescent="0.25">
      <c r="A174" s="8"/>
      <c r="B174" s="8"/>
      <c r="C174" s="10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 t="e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#DIV/0!</v>
      </c>
    </row>
    <row r="175" spans="1:19" ht="15.75" x14ac:dyDescent="0.25">
      <c r="A175" s="8"/>
      <c r="B175" s="9"/>
      <c r="C175" s="10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 t="e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#DIV/0!</v>
      </c>
    </row>
    <row r="176" spans="1:19" ht="15.75" x14ac:dyDescent="0.25">
      <c r="A176" s="8"/>
      <c r="B176" s="8"/>
      <c r="C176" s="10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 t="e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#DIV/0!</v>
      </c>
    </row>
    <row r="177" spans="1:19" ht="15.75" x14ac:dyDescent="0.25">
      <c r="A177" s="8"/>
      <c r="B177" s="9"/>
      <c r="C177" s="10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 t="e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#DIV/0!</v>
      </c>
    </row>
    <row r="178" spans="1:19" ht="15.75" x14ac:dyDescent="0.25">
      <c r="A178" s="8"/>
      <c r="B178" s="8"/>
      <c r="C178" s="10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 t="e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#DIV/0!</v>
      </c>
    </row>
    <row r="179" spans="1:19" ht="15.75" x14ac:dyDescent="0.25">
      <c r="A179" s="8"/>
      <c r="B179" s="9"/>
      <c r="C179" s="10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 t="e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#DIV/0!</v>
      </c>
    </row>
    <row r="180" spans="1:19" ht="15.75" x14ac:dyDescent="0.25">
      <c r="A180" s="8"/>
      <c r="B180" s="8"/>
      <c r="C180" s="10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 t="e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#DIV/0!</v>
      </c>
    </row>
    <row r="181" spans="1:19" ht="15.75" x14ac:dyDescent="0.25">
      <c r="A181" s="8"/>
      <c r="B181" s="9"/>
      <c r="C181" s="10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 t="e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#DIV/0!</v>
      </c>
    </row>
    <row r="182" spans="1:19" ht="15.75" x14ac:dyDescent="0.25">
      <c r="A182" s="8"/>
      <c r="B182" s="8"/>
      <c r="C182" s="10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 t="e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#DIV/0!</v>
      </c>
    </row>
    <row r="183" spans="1:19" ht="15.75" x14ac:dyDescent="0.25">
      <c r="A183" s="8"/>
      <c r="B183" s="9"/>
      <c r="C183" s="10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 t="e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#DIV/0!</v>
      </c>
    </row>
    <row r="184" spans="1:19" ht="15.75" x14ac:dyDescent="0.25">
      <c r="A184" s="8"/>
      <c r="B184" s="8"/>
      <c r="C184" s="10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#DIV/0!</v>
      </c>
    </row>
    <row r="185" spans="1:19" ht="15.75" x14ac:dyDescent="0.25">
      <c r="A185" s="8"/>
      <c r="B185" s="8"/>
      <c r="C185" s="10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#DIV/0!</v>
      </c>
    </row>
    <row r="186" spans="1:19" ht="15.75" x14ac:dyDescent="0.25">
      <c r="A186" s="8"/>
      <c r="B186" s="8"/>
      <c r="C186" s="10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#DIV/0!</v>
      </c>
    </row>
    <row r="187" spans="1:19" ht="15.75" x14ac:dyDescent="0.25">
      <c r="A187" s="8"/>
      <c r="B187" s="8"/>
      <c r="C187" s="10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#DIV/0!</v>
      </c>
    </row>
    <row r="188" spans="1:19" ht="15.75" x14ac:dyDescent="0.25">
      <c r="A188" s="8"/>
      <c r="B188" s="8"/>
      <c r="C188" s="10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#DIV/0!</v>
      </c>
    </row>
    <row r="189" spans="1:19" ht="15.75" x14ac:dyDescent="0.25">
      <c r="A189" s="8"/>
      <c r="B189" s="8"/>
      <c r="C189" s="10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#DIV/0!</v>
      </c>
    </row>
    <row r="190" spans="1:19" ht="15.75" x14ac:dyDescent="0.25">
      <c r="A190" s="8"/>
      <c r="B190" s="8"/>
      <c r="C190" s="10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#DIV/0!</v>
      </c>
    </row>
    <row r="191" spans="1:19" ht="15.75" x14ac:dyDescent="0.25">
      <c r="A191" s="8"/>
      <c r="B191" s="8"/>
      <c r="C191" s="10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#DIV/0!</v>
      </c>
    </row>
    <row r="192" spans="1:19" ht="15.75" x14ac:dyDescent="0.25">
      <c r="A192" s="8"/>
      <c r="B192" s="8"/>
      <c r="C192" s="10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#DIV/0!</v>
      </c>
    </row>
    <row r="193" spans="1:19" ht="15.75" x14ac:dyDescent="0.25">
      <c r="A193" s="8"/>
      <c r="B193" s="8"/>
      <c r="C193" s="10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#DIV/0!</v>
      </c>
    </row>
    <row r="194" spans="1:19" ht="15.75" x14ac:dyDescent="0.25">
      <c r="A194" s="8"/>
      <c r="B194" s="8"/>
      <c r="C194" s="10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#DIV/0!</v>
      </c>
    </row>
    <row r="195" spans="1:19" ht="15.75" x14ac:dyDescent="0.25">
      <c r="A195" s="8"/>
      <c r="B195" s="8"/>
      <c r="C195" s="10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#DIV/0!</v>
      </c>
    </row>
    <row r="196" spans="1:19" ht="15.75" x14ac:dyDescent="0.25">
      <c r="A196" s="8"/>
      <c r="B196" s="8"/>
      <c r="C196" s="10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#DIV/0!</v>
      </c>
    </row>
    <row r="197" spans="1:19" ht="16.5" thickBot="1" x14ac:dyDescent="0.3">
      <c r="A197" s="8"/>
      <c r="B197" s="8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 t="e">
        <f>S196</f>
        <v>#DIV/0!</v>
      </c>
      <c r="D198" s="18">
        <f>COUNTA(D135:D196)</f>
        <v>0</v>
      </c>
      <c r="E198" s="18">
        <f t="shared" ref="E198:M198" si="62">COUNTA(E135:E196)</f>
        <v>0</v>
      </c>
      <c r="F198" s="18"/>
      <c r="G198" s="18"/>
      <c r="H198" s="18">
        <f t="shared" si="62"/>
        <v>0</v>
      </c>
      <c r="I198" s="18">
        <f t="shared" si="62"/>
        <v>0</v>
      </c>
      <c r="J198" s="18"/>
      <c r="K198" s="18"/>
      <c r="L198" s="18">
        <f t="shared" si="62"/>
        <v>0</v>
      </c>
      <c r="M198" s="18">
        <f t="shared" si="62"/>
        <v>0</v>
      </c>
      <c r="N198" s="18">
        <f>SUM(N135:N197)</f>
        <v>0</v>
      </c>
      <c r="O198" s="18">
        <f>SUM(O135:O197)</f>
        <v>0</v>
      </c>
      <c r="P198" s="39"/>
      <c r="Q198" s="39"/>
      <c r="R198" s="40"/>
      <c r="S198" s="40"/>
    </row>
    <row r="199" spans="1:19" ht="18" x14ac:dyDescent="0.25">
      <c r="A199" s="29"/>
      <c r="B199" s="29"/>
      <c r="C199" s="29"/>
      <c r="D199" s="29"/>
      <c r="E199" s="20"/>
      <c r="F199" s="20"/>
      <c r="G199" s="29"/>
      <c r="H199" s="29"/>
      <c r="I199" s="20"/>
      <c r="J199" s="20"/>
      <c r="K199" s="20"/>
      <c r="L199" s="29"/>
      <c r="M199" s="29"/>
      <c r="N199" s="29"/>
      <c r="O199" s="29"/>
      <c r="P199" s="41"/>
      <c r="Q199" s="41"/>
      <c r="R199" s="41"/>
      <c r="S199" s="41"/>
    </row>
    <row r="200" spans="1:19" ht="18.75" thickBot="1" x14ac:dyDescent="0.3">
      <c r="A200" s="2"/>
      <c r="B200" s="2"/>
      <c r="C200" s="2"/>
      <c r="D200" s="2" t="s">
        <v>16</v>
      </c>
      <c r="E200" s="2" t="s">
        <v>17</v>
      </c>
      <c r="F200" s="29"/>
      <c r="G200" s="29"/>
      <c r="H200" s="29"/>
      <c r="I200" s="29"/>
      <c r="J200" s="20"/>
      <c r="K200" s="20"/>
      <c r="L200" s="29"/>
      <c r="M200" s="29"/>
      <c r="N200" s="29"/>
      <c r="O200" s="29"/>
      <c r="P200" s="41"/>
      <c r="Q200" s="41"/>
      <c r="R200" s="41"/>
      <c r="S200" s="41"/>
    </row>
    <row r="201" spans="1:19" ht="18" x14ac:dyDescent="0.25">
      <c r="A201" s="29" t="s">
        <v>18</v>
      </c>
      <c r="B201" s="21">
        <v>46286</v>
      </c>
      <c r="C201" s="22"/>
      <c r="D201" s="23"/>
      <c r="E201" s="23" t="s">
        <v>44</v>
      </c>
      <c r="F201" s="29"/>
      <c r="G201" s="29"/>
      <c r="H201" s="29"/>
      <c r="I201" s="29"/>
      <c r="J201" s="20"/>
      <c r="K201" s="20"/>
      <c r="L201" s="29"/>
      <c r="M201" s="29"/>
      <c r="N201" s="29"/>
      <c r="O201" s="29"/>
      <c r="P201" s="41"/>
      <c r="Q201" s="41"/>
      <c r="R201" s="41"/>
      <c r="S201" s="41"/>
    </row>
    <row r="202" spans="1:19" ht="18" x14ac:dyDescent="0.25">
      <c r="A202" s="29"/>
      <c r="B202" s="24">
        <f>SUM(B201+7)</f>
        <v>46293</v>
      </c>
      <c r="C202" s="25"/>
      <c r="D202" s="26" t="s">
        <v>44</v>
      </c>
      <c r="E202" s="26"/>
      <c r="F202" s="29"/>
      <c r="G202" s="29"/>
      <c r="H202" s="29"/>
      <c r="I202" s="29"/>
      <c r="J202" s="20"/>
      <c r="K202" s="20"/>
      <c r="L202" s="29"/>
      <c r="M202" s="29"/>
      <c r="N202" s="29"/>
      <c r="O202" s="29"/>
      <c r="P202" s="41"/>
      <c r="Q202" s="41"/>
      <c r="R202" s="41"/>
      <c r="S202" s="41"/>
    </row>
    <row r="203" spans="1:19" ht="18" x14ac:dyDescent="0.25">
      <c r="A203" s="29"/>
      <c r="B203" s="24">
        <f t="shared" ref="B203:B220" si="63">SUM(B202+7)</f>
        <v>46300</v>
      </c>
      <c r="C203" s="25"/>
      <c r="D203" s="26"/>
      <c r="E203" s="26" t="s">
        <v>44</v>
      </c>
      <c r="F203" s="29"/>
      <c r="G203" s="29"/>
      <c r="H203" s="29"/>
      <c r="I203" s="29"/>
      <c r="J203" s="20"/>
      <c r="K203" s="20"/>
      <c r="L203" s="29"/>
      <c r="M203" s="29"/>
      <c r="N203" s="29"/>
      <c r="O203" s="29"/>
      <c r="P203" s="41"/>
      <c r="Q203" s="41"/>
      <c r="R203" s="41"/>
      <c r="S203" s="41"/>
    </row>
    <row r="204" spans="1:19" ht="18" x14ac:dyDescent="0.25">
      <c r="A204" s="29"/>
      <c r="B204" s="24">
        <f t="shared" si="63"/>
        <v>46307</v>
      </c>
      <c r="C204" s="25"/>
      <c r="D204" s="26"/>
      <c r="E204" s="26" t="s">
        <v>44</v>
      </c>
      <c r="F204" s="29"/>
      <c r="G204" s="29"/>
      <c r="H204" s="29"/>
      <c r="I204" s="29"/>
      <c r="J204" s="20"/>
      <c r="K204" s="20"/>
      <c r="L204" s="29"/>
      <c r="M204" s="29"/>
      <c r="N204" s="29"/>
      <c r="O204" s="29"/>
      <c r="P204" s="41"/>
      <c r="Q204" s="41"/>
      <c r="R204" s="41"/>
      <c r="S204" s="41"/>
    </row>
    <row r="205" spans="1:19" ht="18" x14ac:dyDescent="0.25">
      <c r="A205" s="29"/>
      <c r="B205" s="24">
        <f t="shared" si="63"/>
        <v>46314</v>
      </c>
      <c r="C205" s="25"/>
      <c r="D205" s="26" t="s">
        <v>44</v>
      </c>
      <c r="E205" s="26"/>
      <c r="F205" s="29"/>
      <c r="G205" s="29"/>
      <c r="H205" s="29"/>
      <c r="I205" s="29"/>
      <c r="J205" s="20"/>
      <c r="K205" s="20"/>
      <c r="L205" s="29"/>
      <c r="M205" s="29"/>
      <c r="N205" s="29"/>
      <c r="O205" s="29"/>
      <c r="P205" s="41"/>
      <c r="Q205" s="41"/>
      <c r="R205" s="41"/>
      <c r="S205" s="41"/>
    </row>
    <row r="206" spans="1:19" ht="18" x14ac:dyDescent="0.25">
      <c r="A206" s="29"/>
      <c r="B206" s="24">
        <f t="shared" si="63"/>
        <v>46321</v>
      </c>
      <c r="C206" s="25"/>
      <c r="D206" s="26" t="s">
        <v>44</v>
      </c>
      <c r="E206" s="26"/>
      <c r="F206" s="29"/>
      <c r="G206" s="29"/>
      <c r="H206" s="29"/>
      <c r="I206" s="29"/>
      <c r="J206" s="20"/>
      <c r="K206" s="20"/>
      <c r="L206" s="29"/>
      <c r="M206" s="29"/>
      <c r="N206" s="29"/>
      <c r="O206" s="29"/>
      <c r="P206" s="41"/>
      <c r="Q206" s="41"/>
      <c r="R206" s="41"/>
      <c r="S206" s="41"/>
    </row>
    <row r="207" spans="1:19" ht="18" x14ac:dyDescent="0.25">
      <c r="A207" s="29"/>
      <c r="B207" s="24">
        <f t="shared" si="63"/>
        <v>46328</v>
      </c>
      <c r="C207" s="25"/>
      <c r="D207" s="26"/>
      <c r="E207" s="26"/>
      <c r="F207" s="29"/>
      <c r="G207" s="29"/>
      <c r="H207" s="29"/>
      <c r="I207" s="29"/>
      <c r="J207" s="20"/>
      <c r="K207" s="20"/>
      <c r="L207" s="29"/>
      <c r="M207" s="29"/>
      <c r="N207" s="29"/>
      <c r="O207" s="29"/>
      <c r="P207" s="41"/>
      <c r="Q207" s="41"/>
      <c r="R207" s="41"/>
      <c r="S207" s="41"/>
    </row>
    <row r="208" spans="1:19" ht="18" x14ac:dyDescent="0.25">
      <c r="A208" s="29"/>
      <c r="B208" s="24">
        <f t="shared" si="63"/>
        <v>46335</v>
      </c>
      <c r="C208" s="25"/>
      <c r="D208" s="26"/>
      <c r="E208" s="26"/>
      <c r="F208" s="29"/>
      <c r="G208" s="29"/>
      <c r="H208" s="29"/>
      <c r="I208" s="29"/>
      <c r="J208" s="20"/>
      <c r="K208" s="20"/>
      <c r="L208" s="29"/>
      <c r="M208" s="29"/>
      <c r="N208" s="29"/>
      <c r="O208" s="29"/>
      <c r="P208" s="41"/>
      <c r="Q208" s="41"/>
      <c r="R208" s="41"/>
      <c r="S208" s="41"/>
    </row>
    <row r="209" spans="1:19" ht="18" x14ac:dyDescent="0.25">
      <c r="A209" s="29"/>
      <c r="B209" s="24">
        <f t="shared" si="63"/>
        <v>46342</v>
      </c>
      <c r="C209" s="25"/>
      <c r="D209" s="26"/>
      <c r="E209" s="26"/>
      <c r="F209" s="29"/>
      <c r="G209" s="29"/>
      <c r="H209" s="29"/>
      <c r="I209" s="29"/>
      <c r="J209" s="20"/>
      <c r="K209" s="20"/>
      <c r="L209" s="29"/>
      <c r="M209" s="29"/>
      <c r="N209" s="29"/>
      <c r="O209" s="29"/>
      <c r="P209" s="41"/>
      <c r="Q209" s="41"/>
      <c r="R209" s="41"/>
      <c r="S209" s="41"/>
    </row>
    <row r="210" spans="1:19" ht="18" x14ac:dyDescent="0.25">
      <c r="A210" s="29"/>
      <c r="B210" s="24">
        <f t="shared" si="63"/>
        <v>46349</v>
      </c>
      <c r="C210" s="25"/>
      <c r="D210" s="26"/>
      <c r="E210" s="26"/>
      <c r="F210" s="29"/>
      <c r="G210" s="29"/>
      <c r="H210" s="29"/>
      <c r="I210" s="29"/>
      <c r="J210" s="20"/>
      <c r="K210" s="20"/>
      <c r="L210" s="29"/>
      <c r="M210" s="29"/>
      <c r="N210" s="29"/>
      <c r="O210" s="29"/>
      <c r="P210" s="41"/>
      <c r="Q210" s="41"/>
      <c r="R210" s="41"/>
      <c r="S210" s="41"/>
    </row>
    <row r="211" spans="1:19" ht="18" x14ac:dyDescent="0.25">
      <c r="A211" s="29"/>
      <c r="B211" s="24">
        <f t="shared" si="63"/>
        <v>46356</v>
      </c>
      <c r="C211" s="25"/>
      <c r="D211" s="26"/>
      <c r="E211" s="26"/>
      <c r="F211" s="29"/>
      <c r="G211" s="29"/>
      <c r="H211" s="29"/>
      <c r="I211" s="29"/>
      <c r="J211" s="20"/>
      <c r="K211" s="20"/>
      <c r="L211" s="29"/>
      <c r="M211" s="29"/>
      <c r="N211" s="29"/>
      <c r="O211" s="29"/>
      <c r="P211" s="41"/>
      <c r="Q211" s="41"/>
      <c r="R211" s="41"/>
      <c r="S211" s="41"/>
    </row>
    <row r="212" spans="1:19" ht="18" x14ac:dyDescent="0.25">
      <c r="A212" s="29"/>
      <c r="B212" s="24">
        <f t="shared" si="63"/>
        <v>46363</v>
      </c>
      <c r="C212" s="25"/>
      <c r="D212" s="26"/>
      <c r="E212" s="26"/>
      <c r="F212" s="29"/>
      <c r="G212" s="29"/>
      <c r="H212" s="29"/>
      <c r="I212" s="29"/>
      <c r="J212" s="20"/>
      <c r="K212" s="20"/>
      <c r="L212" s="29"/>
      <c r="M212" s="29"/>
      <c r="N212" s="29"/>
      <c r="O212" s="29"/>
      <c r="P212" s="41"/>
      <c r="Q212" s="41"/>
      <c r="R212" s="41"/>
      <c r="S212" s="41"/>
    </row>
    <row r="213" spans="1:19" ht="18" x14ac:dyDescent="0.25">
      <c r="A213" s="29"/>
      <c r="B213" s="24">
        <f t="shared" si="63"/>
        <v>46370</v>
      </c>
      <c r="C213" s="25"/>
      <c r="D213" s="26"/>
      <c r="E213" s="26"/>
      <c r="F213" s="29"/>
      <c r="G213" s="29"/>
      <c r="H213" s="29"/>
      <c r="I213" s="29"/>
      <c r="J213" s="20"/>
      <c r="K213" s="20"/>
      <c r="L213" s="29"/>
      <c r="M213" s="29"/>
      <c r="N213" s="29"/>
      <c r="O213" s="29"/>
      <c r="P213" s="41"/>
      <c r="Q213" s="41"/>
      <c r="R213" s="41"/>
      <c r="S213" s="41"/>
    </row>
    <row r="214" spans="1:19" ht="18" x14ac:dyDescent="0.25">
      <c r="A214" s="29"/>
      <c r="B214" s="24">
        <f t="shared" si="63"/>
        <v>46377</v>
      </c>
      <c r="C214" s="25"/>
      <c r="D214" s="26"/>
      <c r="E214" s="26"/>
      <c r="F214" s="29"/>
      <c r="G214" s="29"/>
      <c r="H214" s="29"/>
      <c r="I214" s="29"/>
      <c r="J214" s="20"/>
      <c r="K214" s="20"/>
      <c r="L214" s="29"/>
      <c r="M214" s="29"/>
      <c r="N214" s="29"/>
      <c r="O214" s="29"/>
      <c r="P214" s="41"/>
      <c r="Q214" s="41"/>
      <c r="R214" s="41"/>
      <c r="S214" s="41"/>
    </row>
    <row r="215" spans="1:19" ht="18" x14ac:dyDescent="0.25">
      <c r="A215" s="29"/>
      <c r="B215" s="24">
        <f t="shared" si="63"/>
        <v>46384</v>
      </c>
      <c r="C215" s="25"/>
      <c r="D215" s="26"/>
      <c r="E215" s="26"/>
      <c r="F215" s="29"/>
      <c r="G215" s="29"/>
      <c r="H215" s="29"/>
      <c r="I215" s="29"/>
      <c r="J215" s="20"/>
      <c r="K215" s="20"/>
      <c r="L215" s="29"/>
      <c r="M215" s="29"/>
      <c r="N215" s="29"/>
      <c r="O215" s="29"/>
      <c r="P215" s="41"/>
      <c r="Q215" s="41"/>
      <c r="R215" s="41"/>
      <c r="S215" s="41"/>
    </row>
    <row r="216" spans="1:19" ht="18" x14ac:dyDescent="0.25">
      <c r="A216" s="29"/>
      <c r="B216" s="24">
        <f t="shared" si="63"/>
        <v>46391</v>
      </c>
      <c r="C216" s="25"/>
      <c r="D216" s="26"/>
      <c r="E216" s="26"/>
      <c r="F216" s="29"/>
      <c r="G216" s="29"/>
      <c r="H216" s="29"/>
      <c r="I216" s="29"/>
      <c r="J216" s="20"/>
      <c r="K216" s="20"/>
      <c r="L216" s="29"/>
      <c r="M216" s="29"/>
      <c r="N216" s="29"/>
      <c r="O216" s="29"/>
      <c r="P216" s="41"/>
      <c r="Q216" s="41"/>
      <c r="R216" s="41"/>
      <c r="S216" s="41"/>
    </row>
    <row r="217" spans="1:19" ht="18" x14ac:dyDescent="0.25">
      <c r="A217" s="29"/>
      <c r="B217" s="24">
        <f t="shared" si="63"/>
        <v>46398</v>
      </c>
      <c r="C217" s="25"/>
      <c r="D217" s="26"/>
      <c r="E217" s="26"/>
      <c r="F217" s="29"/>
      <c r="G217" s="29"/>
      <c r="H217" s="29"/>
      <c r="I217" s="29"/>
      <c r="J217" s="20"/>
      <c r="K217" s="20"/>
      <c r="L217" s="29"/>
      <c r="M217" s="29"/>
      <c r="N217" s="29"/>
      <c r="O217" s="29"/>
      <c r="P217" s="41"/>
      <c r="Q217" s="41"/>
      <c r="R217" s="41"/>
      <c r="S217" s="41"/>
    </row>
    <row r="218" spans="1:19" ht="18" x14ac:dyDescent="0.25">
      <c r="A218" s="29"/>
      <c r="B218" s="24">
        <f t="shared" si="63"/>
        <v>46405</v>
      </c>
      <c r="C218" s="25"/>
      <c r="D218" s="26"/>
      <c r="E218" s="26"/>
      <c r="F218" s="29"/>
      <c r="G218" s="29"/>
      <c r="H218" s="29"/>
      <c r="I218" s="29"/>
      <c r="J218" s="20"/>
      <c r="K218" s="20"/>
      <c r="L218" s="29"/>
      <c r="M218" s="29"/>
      <c r="N218" s="29"/>
      <c r="O218" s="29"/>
      <c r="P218" s="41"/>
      <c r="Q218" s="41"/>
      <c r="R218" s="41"/>
      <c r="S218" s="41"/>
    </row>
    <row r="219" spans="1:19" ht="18" x14ac:dyDescent="0.25">
      <c r="A219" s="29"/>
      <c r="B219" s="24">
        <f t="shared" si="63"/>
        <v>46412</v>
      </c>
      <c r="C219" s="25"/>
      <c r="D219" s="26"/>
      <c r="E219" s="26"/>
      <c r="F219" s="29"/>
      <c r="G219" s="29"/>
      <c r="H219" s="29"/>
      <c r="I219" s="29"/>
      <c r="J219" s="20"/>
      <c r="K219" s="20"/>
      <c r="L219" s="29"/>
      <c r="M219" s="29"/>
      <c r="N219" s="29"/>
      <c r="O219" s="29"/>
      <c r="P219" s="41"/>
      <c r="Q219" s="41"/>
      <c r="R219" s="41"/>
      <c r="S219" s="41"/>
    </row>
    <row r="220" spans="1:19" ht="18" x14ac:dyDescent="0.25">
      <c r="A220" s="29"/>
      <c r="B220" s="24">
        <f t="shared" si="63"/>
        <v>46419</v>
      </c>
      <c r="C220" s="25"/>
      <c r="D220" s="26"/>
      <c r="E220" s="26"/>
      <c r="F220" s="29"/>
      <c r="G220" s="29"/>
      <c r="H220" s="29"/>
      <c r="I220" s="29"/>
      <c r="J220" s="20"/>
      <c r="K220" s="20"/>
      <c r="L220" s="29"/>
      <c r="M220" s="29"/>
      <c r="N220" s="29"/>
      <c r="O220" s="29"/>
      <c r="P220" s="41"/>
      <c r="Q220" s="41"/>
      <c r="R220" s="41"/>
      <c r="S220" s="41"/>
    </row>
    <row r="221" spans="1:19" ht="18" x14ac:dyDescent="0.25">
      <c r="A221" s="29"/>
      <c r="B221" s="24"/>
      <c r="C221" s="25"/>
      <c r="D221" s="26"/>
      <c r="E221" s="26"/>
      <c r="F221" s="29"/>
      <c r="G221" s="29"/>
      <c r="H221" s="29"/>
      <c r="I221" s="29"/>
      <c r="J221" s="20"/>
      <c r="K221" s="20"/>
      <c r="L221" s="29"/>
      <c r="M221" s="29"/>
      <c r="N221" s="29"/>
      <c r="O221" s="29"/>
      <c r="P221" s="41"/>
      <c r="Q221" s="41"/>
      <c r="R221" s="41"/>
      <c r="S221" s="41"/>
    </row>
    <row r="222" spans="1:19" ht="18" x14ac:dyDescent="0.25">
      <c r="A222" s="29"/>
      <c r="B222" s="24"/>
      <c r="C222" s="25"/>
      <c r="D222" s="26"/>
      <c r="E222" s="26"/>
      <c r="F222" s="29"/>
      <c r="G222" s="29"/>
      <c r="H222" s="29"/>
      <c r="I222" s="29"/>
      <c r="J222" s="20"/>
      <c r="K222" s="20"/>
      <c r="L222" s="29"/>
      <c r="M222" s="29"/>
      <c r="N222" s="29"/>
      <c r="O222" s="29"/>
      <c r="P222" s="41"/>
      <c r="Q222" s="41"/>
      <c r="R222" s="41"/>
      <c r="S222" s="41"/>
    </row>
    <row r="223" spans="1:19" ht="18" x14ac:dyDescent="0.25">
      <c r="A223" s="29"/>
      <c r="B223" s="24"/>
      <c r="C223" s="25"/>
      <c r="D223" s="26"/>
      <c r="E223" s="26"/>
      <c r="F223" s="29"/>
      <c r="G223" s="29"/>
      <c r="H223" s="29"/>
      <c r="I223" s="29"/>
      <c r="J223" s="20"/>
      <c r="K223" s="20"/>
      <c r="L223" s="29"/>
      <c r="M223" s="29"/>
      <c r="N223" s="29"/>
      <c r="O223" s="29"/>
      <c r="P223" s="41"/>
      <c r="Q223" s="41"/>
      <c r="R223" s="41"/>
      <c r="S223" s="41"/>
    </row>
    <row r="224" spans="1:19" ht="18" x14ac:dyDescent="0.25">
      <c r="A224" s="29"/>
      <c r="B224" s="24"/>
      <c r="C224" s="25"/>
      <c r="D224" s="26"/>
      <c r="E224" s="26"/>
      <c r="F224" s="29"/>
      <c r="G224" s="29"/>
      <c r="H224" s="29"/>
      <c r="I224" s="29"/>
      <c r="J224" s="20"/>
      <c r="K224" s="20"/>
      <c r="L224" s="29"/>
      <c r="M224" s="29"/>
      <c r="N224" s="29"/>
      <c r="O224" s="29"/>
      <c r="P224" s="41"/>
      <c r="Q224" s="41"/>
      <c r="R224" s="41"/>
      <c r="S224" s="41"/>
    </row>
    <row r="225" spans="1:19" ht="18" x14ac:dyDescent="0.25">
      <c r="A225" s="29"/>
      <c r="B225" s="24"/>
      <c r="C225" s="25"/>
      <c r="D225" s="26"/>
      <c r="E225" s="26"/>
      <c r="F225" s="29"/>
      <c r="G225" s="29"/>
      <c r="H225" s="29"/>
      <c r="I225" s="29"/>
      <c r="J225" s="20"/>
      <c r="K225" s="20"/>
      <c r="L225" s="29"/>
      <c r="M225" s="29"/>
      <c r="N225" s="29"/>
      <c r="O225" s="29"/>
      <c r="P225" s="41"/>
      <c r="Q225" s="41"/>
      <c r="R225" s="41"/>
      <c r="S225" s="41"/>
    </row>
    <row r="226" spans="1:19" ht="18" x14ac:dyDescent="0.25">
      <c r="A226" s="29"/>
      <c r="B226" s="27"/>
      <c r="C226" s="25"/>
      <c r="D226" s="26"/>
      <c r="E226" s="26"/>
      <c r="F226" s="29"/>
      <c r="G226" s="29"/>
      <c r="H226" s="29"/>
      <c r="I226" s="29"/>
      <c r="J226" s="20"/>
      <c r="K226" s="20"/>
      <c r="L226" s="29"/>
      <c r="M226" s="29"/>
      <c r="N226" s="29"/>
      <c r="O226" s="29"/>
      <c r="P226" s="41"/>
      <c r="Q226" s="41"/>
      <c r="R226" s="41"/>
      <c r="S226" s="41"/>
    </row>
    <row r="227" spans="1:19" ht="18" x14ac:dyDescent="0.25">
      <c r="A227" s="29"/>
      <c r="B227" s="27"/>
      <c r="C227" s="25"/>
      <c r="D227" s="26"/>
      <c r="E227" s="26"/>
      <c r="F227" s="29"/>
      <c r="G227" s="29"/>
      <c r="H227" s="29"/>
      <c r="I227" s="29"/>
      <c r="J227" s="20"/>
      <c r="K227" s="20"/>
      <c r="L227" s="29"/>
      <c r="M227" s="29"/>
      <c r="N227" s="29"/>
      <c r="O227" s="29"/>
      <c r="P227" s="41"/>
      <c r="Q227" s="41"/>
      <c r="R227" s="41"/>
      <c r="S227" s="41"/>
    </row>
    <row r="228" spans="1:19" ht="18" x14ac:dyDescent="0.25">
      <c r="A228" s="29"/>
      <c r="B228" s="27"/>
      <c r="C228" s="25"/>
      <c r="D228" s="26"/>
      <c r="E228" s="26"/>
      <c r="F228" s="29"/>
      <c r="G228" s="29"/>
      <c r="H228" s="29"/>
      <c r="I228" s="29"/>
      <c r="J228" s="20"/>
      <c r="K228" s="20"/>
      <c r="L228" s="29"/>
      <c r="M228" s="29"/>
      <c r="N228" s="29"/>
      <c r="O228" s="29"/>
      <c r="P228" s="41"/>
      <c r="Q228" s="41"/>
      <c r="R228" s="41"/>
      <c r="S228" s="41"/>
    </row>
    <row r="229" spans="1:19" ht="18" x14ac:dyDescent="0.25">
      <c r="A229" s="29"/>
      <c r="B229" s="27"/>
      <c r="C229" s="25"/>
      <c r="D229" s="26"/>
      <c r="E229" s="26"/>
      <c r="F229" s="29"/>
      <c r="G229" s="29"/>
      <c r="H229" s="29"/>
      <c r="I229" s="29"/>
      <c r="J229" s="20"/>
      <c r="K229" s="20"/>
      <c r="L229" s="29"/>
      <c r="M229" s="29"/>
      <c r="N229" s="29"/>
      <c r="O229" s="29"/>
      <c r="P229" s="41"/>
      <c r="Q229" s="41"/>
      <c r="R229" s="41"/>
      <c r="S229" s="41"/>
    </row>
    <row r="230" spans="1:19" ht="18" x14ac:dyDescent="0.25">
      <c r="A230" s="29"/>
      <c r="B230" s="27"/>
      <c r="C230" s="25"/>
      <c r="D230" s="26"/>
      <c r="E230" s="26"/>
      <c r="F230" s="29"/>
      <c r="G230" s="29"/>
      <c r="H230" s="29"/>
      <c r="I230" s="29"/>
      <c r="J230" s="20"/>
      <c r="K230" s="20"/>
      <c r="L230" s="29"/>
      <c r="M230" s="29"/>
      <c r="N230" s="29"/>
      <c r="O230" s="29"/>
      <c r="P230" s="41"/>
      <c r="Q230" s="41"/>
      <c r="R230" s="41"/>
      <c r="S230" s="41"/>
    </row>
    <row r="231" spans="1:19" ht="18" x14ac:dyDescent="0.25">
      <c r="A231" s="29"/>
      <c r="B231" s="27"/>
      <c r="C231" s="25"/>
      <c r="D231" s="26"/>
      <c r="E231" s="26"/>
      <c r="F231" s="29"/>
      <c r="G231" s="29"/>
      <c r="H231" s="29"/>
      <c r="I231" s="29"/>
      <c r="J231" s="20"/>
      <c r="K231" s="20"/>
      <c r="L231" s="29"/>
      <c r="M231" s="29"/>
      <c r="N231" s="29"/>
      <c r="O231" s="29"/>
      <c r="P231" s="41"/>
      <c r="Q231" s="41"/>
      <c r="R231" s="41"/>
      <c r="S231" s="41"/>
    </row>
    <row r="232" spans="1:19" ht="18" x14ac:dyDescent="0.25">
      <c r="A232" s="29"/>
      <c r="B232" s="8"/>
      <c r="C232" s="29"/>
      <c r="D232" s="20"/>
      <c r="E232" s="20"/>
      <c r="F232" s="29"/>
      <c r="G232" s="29"/>
      <c r="H232" s="29"/>
      <c r="I232" s="29"/>
      <c r="J232" s="20"/>
      <c r="K232" s="20"/>
      <c r="L232" s="29"/>
      <c r="M232" s="29"/>
      <c r="N232" s="29"/>
      <c r="O232" s="29"/>
      <c r="P232" s="41"/>
      <c r="Q232" s="41"/>
      <c r="R232" s="41"/>
      <c r="S232" s="41"/>
    </row>
    <row r="233" spans="1:19" ht="18.75" thickBot="1" x14ac:dyDescent="0.3">
      <c r="A233" s="29"/>
      <c r="B233" s="29"/>
      <c r="C233" s="29"/>
      <c r="D233" s="20"/>
      <c r="E233" s="20"/>
      <c r="F233" s="29"/>
      <c r="G233" s="29"/>
      <c r="H233" s="29"/>
      <c r="I233" s="29"/>
      <c r="J233" s="20"/>
      <c r="K233" s="20"/>
      <c r="L233" s="29"/>
      <c r="M233" s="29"/>
      <c r="N233" s="29"/>
      <c r="O233" s="29"/>
      <c r="P233" s="41"/>
      <c r="Q233" s="41"/>
      <c r="R233" s="41"/>
      <c r="S233" s="41"/>
    </row>
    <row r="234" spans="1:19" ht="18.75" thickTop="1" x14ac:dyDescent="0.25">
      <c r="A234" s="19"/>
      <c r="B234" s="19"/>
      <c r="C234" s="19"/>
      <c r="D234" s="18">
        <f>COUNTA(D201:D231)</f>
        <v>3</v>
      </c>
      <c r="E234" s="18">
        <f>COUNTA(E201:E231)</f>
        <v>3</v>
      </c>
      <c r="F234" s="29"/>
      <c r="G234" s="29"/>
      <c r="H234" s="29"/>
      <c r="I234" s="29"/>
      <c r="J234" s="20"/>
      <c r="K234" s="20"/>
      <c r="L234" s="29"/>
      <c r="M234" s="29"/>
      <c r="N234" s="29"/>
      <c r="O234" s="29"/>
      <c r="P234" s="41"/>
      <c r="Q234" s="41"/>
      <c r="R234" s="41"/>
      <c r="S234" s="41"/>
    </row>
    <row r="235" spans="1:19" ht="18" x14ac:dyDescent="0.25">
      <c r="A235" s="29"/>
      <c r="B235" s="29"/>
      <c r="C235" s="29"/>
      <c r="D235" s="29"/>
      <c r="E235" s="20"/>
      <c r="F235" s="20"/>
      <c r="G235" s="29"/>
      <c r="H235" s="29"/>
      <c r="I235" s="20"/>
      <c r="J235" s="20"/>
      <c r="K235" s="20"/>
      <c r="L235" s="29"/>
      <c r="M235" s="29"/>
      <c r="N235" s="29"/>
      <c r="O235" s="29"/>
      <c r="P235" s="41"/>
      <c r="Q235" s="41"/>
      <c r="R235" s="41"/>
      <c r="S235" s="41"/>
    </row>
    <row r="236" spans="1:19" ht="36.75" thickBot="1" x14ac:dyDescent="0.3">
      <c r="A236" s="2"/>
      <c r="B236" s="2"/>
      <c r="C236" s="2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29"/>
      <c r="M236" s="29"/>
      <c r="N236" s="29"/>
      <c r="O236" s="29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22"/>
      <c r="D237" s="23"/>
      <c r="E237" s="23" t="s">
        <v>44</v>
      </c>
      <c r="F237" s="23"/>
      <c r="G237" s="23" t="s">
        <v>44</v>
      </c>
      <c r="H237" s="23"/>
      <c r="I237" s="20"/>
      <c r="J237" s="20"/>
      <c r="K237" s="20"/>
      <c r="L237" s="29"/>
      <c r="M237" s="29"/>
      <c r="N237" s="29"/>
      <c r="O237" s="29"/>
      <c r="P237" s="41"/>
      <c r="Q237" s="41"/>
      <c r="R237" s="41"/>
      <c r="S237" s="41"/>
    </row>
    <row r="238" spans="1:19" ht="18" x14ac:dyDescent="0.25">
      <c r="A238" s="29"/>
      <c r="B238" s="24">
        <f>SUM(B237+7)</f>
        <v>46293</v>
      </c>
      <c r="C238" s="25"/>
      <c r="D238" s="26" t="s">
        <v>44</v>
      </c>
      <c r="E238" s="26"/>
      <c r="F238" s="26"/>
      <c r="G238" s="26"/>
      <c r="H238" s="26" t="s">
        <v>44</v>
      </c>
      <c r="I238" s="20"/>
      <c r="J238" s="20"/>
      <c r="K238" s="20"/>
      <c r="L238" s="29"/>
      <c r="M238" s="29"/>
      <c r="N238" s="29"/>
      <c r="O238" s="29"/>
      <c r="P238" s="41"/>
      <c r="Q238" s="41"/>
      <c r="R238" s="41"/>
      <c r="S238" s="41"/>
    </row>
    <row r="239" spans="1:19" ht="18" x14ac:dyDescent="0.25">
      <c r="A239" s="29"/>
      <c r="B239" s="24">
        <f t="shared" ref="B239:B256" si="64">SUM(B238+7)</f>
        <v>46300</v>
      </c>
      <c r="C239" s="25"/>
      <c r="D239" s="26"/>
      <c r="E239" s="26" t="s">
        <v>44</v>
      </c>
      <c r="F239" s="26"/>
      <c r="G239" s="26"/>
      <c r="H239" s="26" t="s">
        <v>44</v>
      </c>
      <c r="I239" s="20"/>
      <c r="J239" s="20"/>
      <c r="K239" s="20"/>
      <c r="L239" s="29"/>
      <c r="M239" s="29"/>
      <c r="N239" s="29"/>
      <c r="O239" s="29"/>
      <c r="P239" s="41"/>
      <c r="Q239" s="41"/>
      <c r="R239" s="41"/>
      <c r="S239" s="41"/>
    </row>
    <row r="240" spans="1:19" ht="18" x14ac:dyDescent="0.25">
      <c r="A240" s="29"/>
      <c r="B240" s="24">
        <f t="shared" si="64"/>
        <v>46307</v>
      </c>
      <c r="C240" s="25"/>
      <c r="D240" s="26" t="s">
        <v>44</v>
      </c>
      <c r="E240" s="26"/>
      <c r="F240" s="26"/>
      <c r="G240" s="26"/>
      <c r="H240" s="26" t="s">
        <v>44</v>
      </c>
      <c r="I240" s="20"/>
      <c r="J240" s="20"/>
      <c r="K240" s="20"/>
      <c r="L240" s="29"/>
      <c r="M240" s="29"/>
      <c r="N240" s="29"/>
      <c r="O240" s="29"/>
      <c r="P240" s="41"/>
      <c r="Q240" s="41"/>
      <c r="R240" s="41"/>
      <c r="S240" s="41"/>
    </row>
    <row r="241" spans="1:19" ht="18" x14ac:dyDescent="0.25">
      <c r="A241" s="29"/>
      <c r="B241" s="24">
        <f t="shared" si="64"/>
        <v>46314</v>
      </c>
      <c r="C241" s="25"/>
      <c r="D241" s="26"/>
      <c r="E241" s="26" t="s">
        <v>44</v>
      </c>
      <c r="F241" s="26"/>
      <c r="G241" s="26"/>
      <c r="H241" s="26" t="s">
        <v>44</v>
      </c>
      <c r="I241" s="20"/>
      <c r="J241" s="20"/>
      <c r="K241" s="20"/>
      <c r="L241" s="29"/>
      <c r="M241" s="29"/>
      <c r="N241" s="29"/>
      <c r="O241" s="29"/>
      <c r="P241" s="41"/>
      <c r="Q241" s="41"/>
      <c r="R241" s="41"/>
      <c r="S241" s="41"/>
    </row>
    <row r="242" spans="1:19" ht="18" x14ac:dyDescent="0.25">
      <c r="A242" s="29"/>
      <c r="B242" s="24">
        <f t="shared" si="64"/>
        <v>46321</v>
      </c>
      <c r="C242" s="25"/>
      <c r="D242" s="26"/>
      <c r="E242" s="26" t="s">
        <v>44</v>
      </c>
      <c r="F242" s="26"/>
      <c r="G242" s="26" t="s">
        <v>44</v>
      </c>
      <c r="H242" s="26"/>
      <c r="I242" s="20"/>
      <c r="J242" s="20"/>
      <c r="K242" s="20"/>
      <c r="L242" s="29"/>
      <c r="M242" s="29"/>
      <c r="N242" s="29"/>
      <c r="O242" s="29"/>
      <c r="P242" s="41"/>
      <c r="Q242" s="41"/>
      <c r="R242" s="41"/>
      <c r="S242" s="41"/>
    </row>
    <row r="243" spans="1:19" ht="18" x14ac:dyDescent="0.25">
      <c r="A243" s="29"/>
      <c r="B243" s="24">
        <f t="shared" si="64"/>
        <v>46328</v>
      </c>
      <c r="C243" s="25"/>
      <c r="D243" s="26"/>
      <c r="E243" s="26"/>
      <c r="F243" s="26"/>
      <c r="G243" s="26"/>
      <c r="H243" s="26"/>
      <c r="I243" s="20"/>
      <c r="J243" s="20"/>
      <c r="K243" s="20"/>
      <c r="L243" s="29"/>
      <c r="M243" s="29"/>
      <c r="N243" s="29"/>
      <c r="O243" s="29"/>
      <c r="P243" s="41"/>
      <c r="Q243" s="41"/>
      <c r="R243" s="41"/>
      <c r="S243" s="41"/>
    </row>
    <row r="244" spans="1:19" ht="18" x14ac:dyDescent="0.25">
      <c r="A244" s="29"/>
      <c r="B244" s="24">
        <f t="shared" si="64"/>
        <v>46335</v>
      </c>
      <c r="C244" s="25"/>
      <c r="D244" s="26"/>
      <c r="E244" s="26"/>
      <c r="F244" s="26"/>
      <c r="G244" s="26"/>
      <c r="H244" s="26"/>
      <c r="I244" s="20"/>
      <c r="J244" s="20"/>
      <c r="K244" s="20"/>
      <c r="L244" s="29"/>
      <c r="M244" s="29"/>
      <c r="N244" s="29"/>
      <c r="O244" s="29"/>
      <c r="P244" s="41"/>
      <c r="Q244" s="41"/>
      <c r="R244" s="41"/>
      <c r="S244" s="41"/>
    </row>
    <row r="245" spans="1:19" ht="18" x14ac:dyDescent="0.25">
      <c r="A245" s="29"/>
      <c r="B245" s="24">
        <f t="shared" si="64"/>
        <v>46342</v>
      </c>
      <c r="C245" s="25"/>
      <c r="D245" s="26"/>
      <c r="E245" s="26"/>
      <c r="F245" s="26"/>
      <c r="G245" s="26"/>
      <c r="H245" s="26"/>
      <c r="I245" s="20"/>
      <c r="J245" s="20"/>
      <c r="K245" s="20"/>
      <c r="L245" s="29"/>
      <c r="M245" s="29"/>
      <c r="N245" s="29"/>
      <c r="O245" s="29"/>
      <c r="P245" s="41"/>
      <c r="Q245" s="41"/>
      <c r="R245" s="41"/>
      <c r="S245" s="41"/>
    </row>
    <row r="246" spans="1:19" ht="18" x14ac:dyDescent="0.25">
      <c r="A246" s="29"/>
      <c r="B246" s="24">
        <f t="shared" si="64"/>
        <v>46349</v>
      </c>
      <c r="C246" s="25"/>
      <c r="D246" s="26"/>
      <c r="E246" s="26"/>
      <c r="F246" s="26"/>
      <c r="G246" s="26"/>
      <c r="H246" s="26"/>
      <c r="I246" s="20"/>
      <c r="J246" s="20"/>
      <c r="K246" s="20"/>
      <c r="L246" s="29"/>
      <c r="M246" s="29"/>
      <c r="N246" s="29"/>
      <c r="O246" s="29"/>
      <c r="P246" s="41"/>
      <c r="Q246" s="41"/>
      <c r="R246" s="41"/>
      <c r="S246" s="41"/>
    </row>
    <row r="247" spans="1:19" ht="18" x14ac:dyDescent="0.25">
      <c r="A247" s="29"/>
      <c r="B247" s="24">
        <f t="shared" si="64"/>
        <v>46356</v>
      </c>
      <c r="C247" s="25"/>
      <c r="D247" s="26"/>
      <c r="E247" s="26"/>
      <c r="F247" s="26"/>
      <c r="G247" s="26"/>
      <c r="H247" s="26"/>
      <c r="I247" s="20"/>
      <c r="J247" s="20"/>
      <c r="K247" s="20"/>
      <c r="L247" s="29"/>
      <c r="M247" s="29"/>
      <c r="N247" s="29"/>
      <c r="O247" s="29"/>
      <c r="P247" s="41"/>
      <c r="Q247" s="41"/>
      <c r="R247" s="41"/>
      <c r="S247" s="41"/>
    </row>
    <row r="248" spans="1:19" ht="18" x14ac:dyDescent="0.25">
      <c r="A248" s="29"/>
      <c r="B248" s="24">
        <f t="shared" si="64"/>
        <v>46363</v>
      </c>
      <c r="C248" s="25"/>
      <c r="D248" s="26"/>
      <c r="E248" s="26"/>
      <c r="F248" s="26"/>
      <c r="G248" s="26"/>
      <c r="H248" s="26"/>
      <c r="I248" s="20"/>
      <c r="J248" s="20"/>
      <c r="K248" s="20"/>
      <c r="L248" s="29"/>
      <c r="M248" s="29"/>
      <c r="N248" s="29"/>
      <c r="O248" s="29"/>
      <c r="P248" s="41"/>
      <c r="Q248" s="41"/>
      <c r="R248" s="41"/>
      <c r="S248" s="41"/>
    </row>
    <row r="249" spans="1:19" ht="18" x14ac:dyDescent="0.25">
      <c r="A249" s="29"/>
      <c r="B249" s="24">
        <f t="shared" si="64"/>
        <v>46370</v>
      </c>
      <c r="C249" s="25"/>
      <c r="D249" s="26"/>
      <c r="E249" s="26"/>
      <c r="F249" s="26"/>
      <c r="G249" s="26"/>
      <c r="H249" s="26"/>
      <c r="I249" s="20"/>
      <c r="J249" s="20"/>
      <c r="K249" s="20"/>
      <c r="L249" s="29"/>
      <c r="M249" s="29"/>
      <c r="N249" s="29"/>
      <c r="O249" s="29"/>
      <c r="P249" s="41"/>
      <c r="Q249" s="41"/>
      <c r="R249" s="41"/>
      <c r="S249" s="41"/>
    </row>
    <row r="250" spans="1:19" ht="18" x14ac:dyDescent="0.25">
      <c r="A250" s="29"/>
      <c r="B250" s="24">
        <f t="shared" si="64"/>
        <v>46377</v>
      </c>
      <c r="C250" s="25"/>
      <c r="D250" s="26"/>
      <c r="E250" s="26"/>
      <c r="F250" s="26"/>
      <c r="G250" s="26"/>
      <c r="H250" s="26"/>
      <c r="I250" s="20"/>
      <c r="J250" s="20"/>
      <c r="K250" s="20"/>
      <c r="L250" s="29"/>
      <c r="M250" s="29"/>
      <c r="N250" s="29"/>
      <c r="O250" s="29"/>
      <c r="P250" s="41"/>
      <c r="Q250" s="41"/>
      <c r="R250" s="41"/>
      <c r="S250" s="41"/>
    </row>
    <row r="251" spans="1:19" ht="18" x14ac:dyDescent="0.25">
      <c r="A251" s="29"/>
      <c r="B251" s="24">
        <f t="shared" si="64"/>
        <v>46384</v>
      </c>
      <c r="C251" s="25"/>
      <c r="D251" s="26"/>
      <c r="E251" s="26"/>
      <c r="F251" s="26"/>
      <c r="G251" s="26"/>
      <c r="H251" s="26"/>
      <c r="I251" s="20"/>
      <c r="J251" s="20"/>
      <c r="K251" s="20"/>
      <c r="L251" s="29"/>
      <c r="M251" s="29"/>
      <c r="N251" s="29"/>
      <c r="O251" s="29"/>
      <c r="P251" s="41"/>
      <c r="Q251" s="41"/>
      <c r="R251" s="41"/>
      <c r="S251" s="41"/>
    </row>
    <row r="252" spans="1:19" ht="18" x14ac:dyDescent="0.25">
      <c r="A252" s="29"/>
      <c r="B252" s="24">
        <f t="shared" si="64"/>
        <v>46391</v>
      </c>
      <c r="C252" s="25"/>
      <c r="D252" s="26"/>
      <c r="E252" s="26"/>
      <c r="F252" s="26"/>
      <c r="G252" s="26"/>
      <c r="H252" s="26"/>
      <c r="I252" s="20"/>
      <c r="J252" s="20"/>
      <c r="K252" s="20"/>
      <c r="L252" s="29"/>
      <c r="M252" s="29"/>
      <c r="N252" s="29"/>
      <c r="O252" s="29"/>
      <c r="P252" s="41"/>
      <c r="Q252" s="41"/>
      <c r="R252" s="41"/>
      <c r="S252" s="41"/>
    </row>
    <row r="253" spans="1:19" ht="18" x14ac:dyDescent="0.25">
      <c r="A253" s="29"/>
      <c r="B253" s="24">
        <f t="shared" si="64"/>
        <v>46398</v>
      </c>
      <c r="C253" s="25"/>
      <c r="D253" s="26"/>
      <c r="E253" s="26"/>
      <c r="F253" s="26"/>
      <c r="G253" s="26"/>
      <c r="H253" s="26"/>
      <c r="I253" s="20"/>
      <c r="J253" s="20"/>
      <c r="K253" s="20"/>
      <c r="L253" s="29"/>
      <c r="M253" s="29"/>
      <c r="N253" s="29"/>
      <c r="O253" s="29"/>
      <c r="P253" s="41"/>
      <c r="Q253" s="41"/>
      <c r="R253" s="41"/>
      <c r="S253" s="41"/>
    </row>
    <row r="254" spans="1:19" ht="18" x14ac:dyDescent="0.25">
      <c r="A254" s="29"/>
      <c r="B254" s="24">
        <f t="shared" si="64"/>
        <v>46405</v>
      </c>
      <c r="C254" s="25"/>
      <c r="D254" s="26"/>
      <c r="E254" s="26"/>
      <c r="F254" s="26"/>
      <c r="G254" s="26"/>
      <c r="H254" s="26"/>
      <c r="I254" s="20"/>
      <c r="J254" s="20"/>
      <c r="K254" s="20"/>
      <c r="L254" s="29"/>
      <c r="M254" s="29"/>
      <c r="N254" s="29"/>
      <c r="O254" s="29"/>
      <c r="P254" s="41"/>
      <c r="Q254" s="41"/>
      <c r="R254" s="41"/>
      <c r="S254" s="41"/>
    </row>
    <row r="255" spans="1:19" ht="18" x14ac:dyDescent="0.25">
      <c r="A255" s="29"/>
      <c r="B255" s="24">
        <f t="shared" si="64"/>
        <v>46412</v>
      </c>
      <c r="C255" s="25"/>
      <c r="D255" s="26"/>
      <c r="E255" s="26"/>
      <c r="F255" s="26"/>
      <c r="G255" s="26"/>
      <c r="H255" s="26"/>
      <c r="I255" s="20"/>
      <c r="J255" s="20"/>
      <c r="K255" s="20"/>
      <c r="L255" s="29"/>
      <c r="M255" s="29"/>
      <c r="N255" s="29"/>
      <c r="O255" s="29"/>
      <c r="P255" s="41"/>
      <c r="Q255" s="41"/>
      <c r="R255" s="41"/>
      <c r="S255" s="41"/>
    </row>
    <row r="256" spans="1:19" ht="18" x14ac:dyDescent="0.25">
      <c r="A256" s="29"/>
      <c r="B256" s="24">
        <f t="shared" si="64"/>
        <v>46419</v>
      </c>
      <c r="C256" s="25"/>
      <c r="D256" s="26"/>
      <c r="E256" s="26"/>
      <c r="F256" s="26"/>
      <c r="G256" s="26"/>
      <c r="H256" s="26"/>
      <c r="I256" s="20"/>
      <c r="J256" s="20"/>
      <c r="K256" s="20"/>
      <c r="L256" s="29"/>
      <c r="M256" s="29"/>
      <c r="N256" s="29"/>
      <c r="O256" s="29"/>
      <c r="P256" s="41"/>
      <c r="Q256" s="41"/>
      <c r="R256" s="41"/>
      <c r="S256" s="41"/>
    </row>
    <row r="257" spans="1:19" ht="18" x14ac:dyDescent="0.25">
      <c r="A257" s="29"/>
      <c r="B257" s="24"/>
      <c r="C257" s="25"/>
      <c r="D257" s="26"/>
      <c r="E257" s="26"/>
      <c r="F257" s="26"/>
      <c r="G257" s="26"/>
      <c r="H257" s="26"/>
      <c r="I257" s="20"/>
      <c r="J257" s="20"/>
      <c r="K257" s="20"/>
      <c r="L257" s="29"/>
      <c r="M257" s="29"/>
      <c r="N257" s="29"/>
      <c r="O257" s="29"/>
      <c r="P257" s="41"/>
      <c r="Q257" s="41"/>
      <c r="R257" s="41"/>
      <c r="S257" s="41"/>
    </row>
    <row r="258" spans="1:19" ht="18" x14ac:dyDescent="0.25">
      <c r="A258" s="29"/>
      <c r="B258" s="24"/>
      <c r="C258" s="25"/>
      <c r="D258" s="26"/>
      <c r="E258" s="26"/>
      <c r="F258" s="26"/>
      <c r="G258" s="26"/>
      <c r="H258" s="26"/>
      <c r="I258" s="20"/>
      <c r="J258" s="20"/>
      <c r="K258" s="20"/>
      <c r="L258" s="29"/>
      <c r="M258" s="29"/>
      <c r="N258" s="29"/>
      <c r="O258" s="29"/>
      <c r="P258" s="41"/>
      <c r="Q258" s="41"/>
      <c r="R258" s="41"/>
      <c r="S258" s="41"/>
    </row>
    <row r="259" spans="1:19" ht="18" x14ac:dyDescent="0.25">
      <c r="A259" s="29"/>
      <c r="B259" s="24"/>
      <c r="C259" s="25"/>
      <c r="D259" s="26"/>
      <c r="E259" s="26"/>
      <c r="F259" s="26"/>
      <c r="G259" s="26"/>
      <c r="H259" s="26"/>
      <c r="I259" s="20"/>
      <c r="J259" s="20"/>
      <c r="K259" s="20"/>
      <c r="L259" s="29"/>
      <c r="M259" s="29"/>
      <c r="N259" s="29"/>
      <c r="O259" s="29"/>
      <c r="P259" s="41"/>
      <c r="Q259" s="41"/>
      <c r="R259" s="41"/>
      <c r="S259" s="41"/>
    </row>
    <row r="260" spans="1:19" ht="18" x14ac:dyDescent="0.25">
      <c r="A260" s="29"/>
      <c r="B260" s="24"/>
      <c r="C260" s="25"/>
      <c r="D260" s="26"/>
      <c r="E260" s="26"/>
      <c r="F260" s="26"/>
      <c r="G260" s="26"/>
      <c r="H260" s="26"/>
      <c r="I260" s="20"/>
      <c r="J260" s="20"/>
      <c r="K260" s="20"/>
      <c r="L260" s="29"/>
      <c r="M260" s="29"/>
      <c r="N260" s="29"/>
      <c r="O260" s="29"/>
      <c r="P260" s="41"/>
      <c r="Q260" s="41"/>
      <c r="R260" s="41"/>
      <c r="S260" s="41"/>
    </row>
    <row r="261" spans="1:19" ht="18" x14ac:dyDescent="0.25">
      <c r="A261" s="29"/>
      <c r="B261" s="24"/>
      <c r="C261" s="25"/>
      <c r="D261" s="26"/>
      <c r="E261" s="26"/>
      <c r="F261" s="26"/>
      <c r="G261" s="26"/>
      <c r="H261" s="26"/>
      <c r="I261" s="20"/>
      <c r="J261" s="20"/>
      <c r="K261" s="20"/>
      <c r="L261" s="29"/>
      <c r="M261" s="29"/>
      <c r="N261" s="29"/>
      <c r="O261" s="29"/>
      <c r="P261" s="41"/>
      <c r="Q261" s="41"/>
      <c r="R261" s="41"/>
      <c r="S261" s="41"/>
    </row>
    <row r="262" spans="1:19" ht="18" x14ac:dyDescent="0.25">
      <c r="A262" s="29"/>
      <c r="B262" s="27"/>
      <c r="C262" s="25"/>
      <c r="D262" s="26"/>
      <c r="E262" s="26"/>
      <c r="F262" s="26"/>
      <c r="G262" s="26"/>
      <c r="H262" s="26"/>
      <c r="I262" s="20"/>
      <c r="J262" s="20"/>
      <c r="K262" s="20"/>
      <c r="L262" s="29"/>
      <c r="M262" s="29"/>
      <c r="N262" s="29"/>
      <c r="O262" s="29"/>
      <c r="P262" s="41"/>
      <c r="Q262" s="41"/>
      <c r="R262" s="41"/>
      <c r="S262" s="41"/>
    </row>
    <row r="263" spans="1:19" ht="18" x14ac:dyDescent="0.25">
      <c r="A263" s="29"/>
      <c r="B263" s="27"/>
      <c r="C263" s="25"/>
      <c r="D263" s="26"/>
      <c r="E263" s="26"/>
      <c r="F263" s="26"/>
      <c r="G263" s="26"/>
      <c r="H263" s="26"/>
      <c r="I263" s="20"/>
      <c r="J263" s="20"/>
      <c r="K263" s="20"/>
      <c r="L263" s="29"/>
      <c r="M263" s="29"/>
      <c r="N263" s="29"/>
      <c r="O263" s="29"/>
      <c r="P263" s="41"/>
      <c r="Q263" s="41"/>
      <c r="R263" s="41"/>
      <c r="S263" s="41"/>
    </row>
    <row r="264" spans="1:19" ht="18" x14ac:dyDescent="0.25">
      <c r="A264" s="29"/>
      <c r="B264" s="27"/>
      <c r="C264" s="25"/>
      <c r="D264" s="26"/>
      <c r="E264" s="26"/>
      <c r="F264" s="26"/>
      <c r="G264" s="26"/>
      <c r="H264" s="26"/>
      <c r="I264" s="20"/>
      <c r="J264" s="20"/>
      <c r="K264" s="20"/>
      <c r="L264" s="29"/>
      <c r="M264" s="29"/>
      <c r="N264" s="29"/>
      <c r="O264" s="29"/>
      <c r="P264" s="41"/>
      <c r="Q264" s="41"/>
      <c r="R264" s="41"/>
      <c r="S264" s="41"/>
    </row>
    <row r="265" spans="1:19" ht="18" x14ac:dyDescent="0.25">
      <c r="A265" s="29"/>
      <c r="B265" s="27"/>
      <c r="C265" s="25"/>
      <c r="D265" s="26"/>
      <c r="E265" s="26"/>
      <c r="F265" s="26"/>
      <c r="G265" s="26"/>
      <c r="H265" s="26"/>
      <c r="I265" s="20"/>
      <c r="J265" s="20"/>
      <c r="K265" s="20"/>
      <c r="L265" s="29"/>
      <c r="M265" s="29"/>
      <c r="N265" s="29"/>
      <c r="O265" s="29"/>
      <c r="P265" s="41"/>
      <c r="Q265" s="41"/>
      <c r="R265" s="41"/>
      <c r="S265" s="41"/>
    </row>
    <row r="266" spans="1:19" ht="18" x14ac:dyDescent="0.25">
      <c r="A266" s="29"/>
      <c r="B266" s="27"/>
      <c r="C266" s="25"/>
      <c r="D266" s="26"/>
      <c r="E266" s="26"/>
      <c r="F266" s="26"/>
      <c r="G266" s="26"/>
      <c r="H266" s="26"/>
      <c r="I266" s="20"/>
      <c r="J266" s="20"/>
      <c r="K266" s="20"/>
      <c r="L266" s="29"/>
      <c r="M266" s="29"/>
      <c r="N266" s="29"/>
      <c r="O266" s="29"/>
      <c r="P266" s="41"/>
      <c r="Q266" s="41"/>
      <c r="R266" s="41"/>
      <c r="S266" s="41"/>
    </row>
    <row r="267" spans="1:19" ht="18" x14ac:dyDescent="0.25">
      <c r="A267" s="29"/>
      <c r="B267" s="27"/>
      <c r="C267" s="25"/>
      <c r="D267" s="26"/>
      <c r="E267" s="26"/>
      <c r="F267" s="26"/>
      <c r="G267" s="26"/>
      <c r="H267" s="26"/>
      <c r="I267" s="20"/>
      <c r="J267" s="20"/>
      <c r="K267" s="20"/>
      <c r="L267" s="29"/>
      <c r="M267" s="29"/>
      <c r="N267" s="29"/>
      <c r="O267" s="29"/>
      <c r="P267" s="41"/>
      <c r="Q267" s="41"/>
      <c r="R267" s="41"/>
      <c r="S267" s="41"/>
    </row>
    <row r="268" spans="1:19" ht="18" x14ac:dyDescent="0.25">
      <c r="A268" s="29"/>
      <c r="B268" s="8"/>
      <c r="C268" s="29"/>
      <c r="D268" s="20"/>
      <c r="E268" s="20"/>
      <c r="F268" s="20"/>
      <c r="G268" s="20"/>
      <c r="H268" s="20"/>
      <c r="I268" s="20"/>
      <c r="J268" s="20"/>
      <c r="K268" s="20"/>
      <c r="L268" s="29"/>
      <c r="M268" s="29"/>
      <c r="N268" s="29"/>
      <c r="O268" s="29"/>
      <c r="P268" s="41"/>
      <c r="Q268" s="41"/>
      <c r="R268" s="41"/>
      <c r="S268" s="41"/>
    </row>
    <row r="269" spans="1:19" ht="18.75" thickBot="1" x14ac:dyDescent="0.3">
      <c r="A269" s="29"/>
      <c r="B269" s="29"/>
      <c r="C269" s="29"/>
      <c r="D269" s="20"/>
      <c r="E269" s="20"/>
      <c r="F269" s="20"/>
      <c r="G269" s="20"/>
      <c r="H269" s="20"/>
      <c r="I269" s="20"/>
      <c r="J269" s="20"/>
      <c r="K269" s="20"/>
      <c r="L269" s="29"/>
      <c r="M269" s="29"/>
      <c r="N269" s="29"/>
      <c r="O269" s="29"/>
      <c r="P269" s="41"/>
      <c r="Q269" s="41"/>
      <c r="R269" s="41"/>
      <c r="S269" s="41"/>
    </row>
    <row r="270" spans="1:19" ht="18.75" thickTop="1" x14ac:dyDescent="0.25">
      <c r="A270" s="19"/>
      <c r="B270" s="19"/>
      <c r="C270" s="19"/>
      <c r="D270" s="18">
        <f>COUNTA(D237:D267)</f>
        <v>2</v>
      </c>
      <c r="E270" s="18">
        <f t="shared" ref="E270:H270" si="65">COUNTA(E237:E267)</f>
        <v>4</v>
      </c>
      <c r="F270" s="18"/>
      <c r="G270" s="18">
        <f t="shared" si="65"/>
        <v>2</v>
      </c>
      <c r="H270" s="18">
        <f t="shared" si="65"/>
        <v>4</v>
      </c>
      <c r="I270" s="18"/>
      <c r="J270" s="18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0"/>
  <sheetViews>
    <sheetView workbookViewId="0"/>
  </sheetViews>
  <sheetFormatPr defaultRowHeight="15" x14ac:dyDescent="0.25"/>
  <cols>
    <col min="1" max="1" width="27.140625" bestFit="1" customWidth="1"/>
    <col min="2" max="2" width="15" customWidth="1"/>
    <col min="3" max="3" width="17.28515625" style="43" customWidth="1"/>
    <col min="4" max="5" width="17.28515625" customWidth="1"/>
    <col min="6" max="13" width="16.7109375" customWidth="1"/>
    <col min="14" max="15" width="21.42578125" customWidth="1"/>
    <col min="16" max="17" width="15.28515625" style="43" customWidth="1"/>
    <col min="18" max="19" width="19.5703125" style="43" customWidth="1"/>
  </cols>
  <sheetData>
    <row r="1" spans="1:19" ht="36.75" thickBot="1" x14ac:dyDescent="0.3">
      <c r="A1" s="1" t="s">
        <v>0</v>
      </c>
      <c r="B1" s="1" t="s">
        <v>1</v>
      </c>
      <c r="C1" s="35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3" t="s">
        <v>3</v>
      </c>
      <c r="I1" s="3" t="s">
        <v>4</v>
      </c>
      <c r="J1" s="4" t="s">
        <v>7</v>
      </c>
      <c r="K1" s="4" t="s">
        <v>8</v>
      </c>
      <c r="L1" s="3" t="s">
        <v>3</v>
      </c>
      <c r="M1" s="3" t="s">
        <v>4</v>
      </c>
      <c r="N1" s="2" t="s">
        <v>9</v>
      </c>
      <c r="O1" s="2" t="s">
        <v>10</v>
      </c>
      <c r="P1" s="35" t="s">
        <v>11</v>
      </c>
      <c r="Q1" s="35" t="s">
        <v>12</v>
      </c>
      <c r="R1" s="35" t="s">
        <v>13</v>
      </c>
      <c r="S1" s="35" t="s">
        <v>14</v>
      </c>
    </row>
    <row r="2" spans="1:19" ht="18" x14ac:dyDescent="0.25">
      <c r="A2" s="5" t="s">
        <v>59</v>
      </c>
      <c r="B2" s="6"/>
      <c r="C2" s="37"/>
      <c r="D2" s="6"/>
      <c r="E2" s="6"/>
      <c r="F2" s="6"/>
      <c r="G2" s="6"/>
      <c r="H2" s="7"/>
      <c r="I2" s="7"/>
      <c r="J2" s="7"/>
      <c r="K2" s="7"/>
      <c r="L2" s="7"/>
      <c r="M2" s="7"/>
      <c r="N2" s="8"/>
      <c r="O2" s="8"/>
      <c r="P2" s="36"/>
      <c r="Q2" s="36"/>
      <c r="R2" s="37"/>
      <c r="S2" s="36"/>
    </row>
    <row r="3" spans="1:19" ht="15.75" x14ac:dyDescent="0.25">
      <c r="A3" s="8"/>
      <c r="B3" s="9">
        <v>46286</v>
      </c>
      <c r="C3" s="42"/>
      <c r="D3" s="10" t="s">
        <v>44</v>
      </c>
      <c r="E3" s="10"/>
      <c r="F3" s="11">
        <v>50</v>
      </c>
      <c r="G3" s="12">
        <v>501</v>
      </c>
      <c r="H3" s="12" t="s">
        <v>44</v>
      </c>
      <c r="I3" s="12"/>
      <c r="J3" s="12">
        <v>24</v>
      </c>
      <c r="K3" s="12">
        <v>301</v>
      </c>
      <c r="L3" s="12" t="s">
        <v>44</v>
      </c>
      <c r="M3" s="12"/>
      <c r="N3" s="10">
        <f>SUM(F3+J3)</f>
        <v>74</v>
      </c>
      <c r="O3" s="10">
        <f>SUM(G3+K3)</f>
        <v>802</v>
      </c>
      <c r="P3" s="42">
        <f>SUM(G3/F3)</f>
        <v>10.02</v>
      </c>
      <c r="Q3" s="42">
        <f>SUM(K3/J3)</f>
        <v>12.541666666666666</v>
      </c>
      <c r="R3" s="42">
        <f>SUM(O3/N3)</f>
        <v>10.837837837837839</v>
      </c>
      <c r="S3" s="42">
        <f>SUM((G3+K3)/(F3+J3))</f>
        <v>10.837837837837839</v>
      </c>
    </row>
    <row r="4" spans="1:19" ht="15.75" x14ac:dyDescent="0.25">
      <c r="A4" s="8"/>
      <c r="B4" s="8"/>
      <c r="C4" s="42"/>
      <c r="D4" s="13"/>
      <c r="E4" s="13"/>
      <c r="F4" s="14">
        <v>36</v>
      </c>
      <c r="G4" s="15">
        <v>495</v>
      </c>
      <c r="H4" s="15"/>
      <c r="I4" s="15" t="s">
        <v>44</v>
      </c>
      <c r="J4" s="15">
        <v>22</v>
      </c>
      <c r="K4" s="15">
        <v>301</v>
      </c>
      <c r="L4" s="15" t="s">
        <v>44</v>
      </c>
      <c r="M4" s="15"/>
      <c r="N4" s="10">
        <f t="shared" ref="N4:O64" si="0">SUM(F4+J4)</f>
        <v>58</v>
      </c>
      <c r="O4" s="10">
        <f t="shared" si="0"/>
        <v>796</v>
      </c>
      <c r="P4" s="42">
        <f t="shared" ref="P4:P64" si="1">SUM(G4/F4)</f>
        <v>13.75</v>
      </c>
      <c r="Q4" s="42">
        <f>SUM(K4/J4)</f>
        <v>13.681818181818182</v>
      </c>
      <c r="R4" s="42">
        <f t="shared" ref="R4:R64" si="2">SUM(O4/N4)</f>
        <v>13.724137931034482</v>
      </c>
      <c r="S4" s="42">
        <f>SUM((G3+G4+K3+K4)/(F3+F4+J3+J4))</f>
        <v>12.106060606060606</v>
      </c>
    </row>
    <row r="5" spans="1:19" ht="15.75" x14ac:dyDescent="0.25">
      <c r="A5" s="8"/>
      <c r="B5" s="9">
        <f>SUM(B3+7)</f>
        <v>46293</v>
      </c>
      <c r="C5" s="42"/>
      <c r="D5" s="10"/>
      <c r="E5" s="10" t="s">
        <v>44</v>
      </c>
      <c r="F5" s="14">
        <v>24</v>
      </c>
      <c r="G5" s="15">
        <v>317</v>
      </c>
      <c r="H5" s="15"/>
      <c r="I5" s="15" t="s">
        <v>44</v>
      </c>
      <c r="J5" s="15">
        <v>24</v>
      </c>
      <c r="K5" s="15">
        <v>301</v>
      </c>
      <c r="L5" s="15" t="s">
        <v>44</v>
      </c>
      <c r="M5" s="15"/>
      <c r="N5" s="10">
        <f t="shared" si="0"/>
        <v>48</v>
      </c>
      <c r="O5" s="10">
        <f t="shared" si="0"/>
        <v>618</v>
      </c>
      <c r="P5" s="38">
        <f t="shared" si="1"/>
        <v>13.208333333333334</v>
      </c>
      <c r="Q5" s="38">
        <f t="shared" ref="Q5:Q64" si="3">SUM(K5/J5)</f>
        <v>12.541666666666666</v>
      </c>
      <c r="R5" s="38">
        <f t="shared" si="2"/>
        <v>12.875</v>
      </c>
      <c r="S5" s="38">
        <f>SUM((G3+G4+G5+K3+K4+K5)/(F3+F4+F5+J3+J4+J5))</f>
        <v>12.311111111111112</v>
      </c>
    </row>
    <row r="6" spans="1:19" ht="15.75" x14ac:dyDescent="0.25">
      <c r="A6" s="8"/>
      <c r="B6" s="8"/>
      <c r="C6" s="42"/>
      <c r="D6" s="13"/>
      <c r="E6" s="13"/>
      <c r="F6" s="14">
        <v>36</v>
      </c>
      <c r="G6" s="15">
        <v>501</v>
      </c>
      <c r="H6" s="15" t="s">
        <v>44</v>
      </c>
      <c r="I6" s="15"/>
      <c r="J6" s="15">
        <v>21</v>
      </c>
      <c r="K6" s="15">
        <v>301</v>
      </c>
      <c r="L6" s="15" t="s">
        <v>44</v>
      </c>
      <c r="M6" s="15"/>
      <c r="N6" s="10">
        <f t="shared" si="0"/>
        <v>57</v>
      </c>
      <c r="O6" s="10">
        <f t="shared" si="0"/>
        <v>802</v>
      </c>
      <c r="P6" s="38">
        <f t="shared" si="1"/>
        <v>13.916666666666666</v>
      </c>
      <c r="Q6" s="38">
        <f t="shared" si="3"/>
        <v>14.333333333333334</v>
      </c>
      <c r="R6" s="38">
        <f t="shared" si="2"/>
        <v>14.070175438596491</v>
      </c>
      <c r="S6" s="38">
        <f>SUM((G3+G4+G5+G6+K3+K4+K5+K6)/(F3+F4+F5+F6+J3+J4+J5+J6))</f>
        <v>12.734177215189874</v>
      </c>
    </row>
    <row r="7" spans="1:19" ht="15.75" x14ac:dyDescent="0.25">
      <c r="A7" s="8"/>
      <c r="B7" s="9">
        <f>SUM(B5+7)</f>
        <v>46300</v>
      </c>
      <c r="C7" s="42"/>
      <c r="D7" s="10"/>
      <c r="E7" s="10" t="s">
        <v>44</v>
      </c>
      <c r="F7" s="14">
        <v>30</v>
      </c>
      <c r="G7" s="15">
        <v>461</v>
      </c>
      <c r="H7" s="15"/>
      <c r="I7" s="15" t="s">
        <v>44</v>
      </c>
      <c r="J7" s="15">
        <v>33</v>
      </c>
      <c r="K7" s="15">
        <v>301</v>
      </c>
      <c r="L7" s="15" t="s">
        <v>44</v>
      </c>
      <c r="M7" s="15"/>
      <c r="N7" s="10">
        <f t="shared" si="0"/>
        <v>63</v>
      </c>
      <c r="O7" s="10">
        <f t="shared" si="0"/>
        <v>762</v>
      </c>
      <c r="P7" s="38">
        <f t="shared" si="1"/>
        <v>15.366666666666667</v>
      </c>
      <c r="Q7" s="38">
        <f t="shared" si="3"/>
        <v>9.1212121212121211</v>
      </c>
      <c r="R7" s="38">
        <f t="shared" si="2"/>
        <v>12.095238095238095</v>
      </c>
      <c r="S7" s="38">
        <f>SUM((G3+G4+G5+G6+G7+K3+K4+K5+K6+K7)/(F3+F4+F5+F6+F7+J3+J4+J5+J6+J7))</f>
        <v>12.6</v>
      </c>
    </row>
    <row r="8" spans="1:19" ht="15.75" x14ac:dyDescent="0.25">
      <c r="A8" s="8"/>
      <c r="B8" s="8"/>
      <c r="C8" s="42"/>
      <c r="D8" s="13"/>
      <c r="E8" s="13"/>
      <c r="F8" s="14">
        <v>33</v>
      </c>
      <c r="G8" s="15">
        <v>394</v>
      </c>
      <c r="H8" s="15"/>
      <c r="I8" s="15" t="s">
        <v>44</v>
      </c>
      <c r="J8" s="15">
        <v>40</v>
      </c>
      <c r="K8" s="15">
        <v>301</v>
      </c>
      <c r="L8" s="15" t="s">
        <v>44</v>
      </c>
      <c r="M8" s="15"/>
      <c r="N8" s="10">
        <f t="shared" si="0"/>
        <v>73</v>
      </c>
      <c r="O8" s="10">
        <f t="shared" si="0"/>
        <v>695</v>
      </c>
      <c r="P8" s="38">
        <f t="shared" si="1"/>
        <v>11.939393939393939</v>
      </c>
      <c r="Q8" s="38">
        <f t="shared" si="3"/>
        <v>7.5250000000000004</v>
      </c>
      <c r="R8" s="38">
        <f t="shared" si="2"/>
        <v>9.5205479452054789</v>
      </c>
      <c r="S8" s="38">
        <f>SUM((G3+G4+G5+G6+G7+G8+K3+K4+K5+K6+K7+K8)/(F3+F4+F5+F6+F7+F8+J3+J4+J5+J6+J7+J8))</f>
        <v>11.997319034852547</v>
      </c>
    </row>
    <row r="9" spans="1:19" ht="15.75" x14ac:dyDescent="0.25">
      <c r="A9" s="8"/>
      <c r="B9" s="9">
        <f t="shared" ref="B9" si="4">SUM(B7+7)</f>
        <v>46307</v>
      </c>
      <c r="C9" s="42"/>
      <c r="D9" s="10"/>
      <c r="E9" s="10" t="s">
        <v>44</v>
      </c>
      <c r="F9" s="14">
        <v>64</v>
      </c>
      <c r="G9" s="15">
        <v>501</v>
      </c>
      <c r="H9" s="15" t="s">
        <v>44</v>
      </c>
      <c r="I9" s="15"/>
      <c r="J9" s="15">
        <v>17</v>
      </c>
      <c r="K9" s="15">
        <v>301</v>
      </c>
      <c r="L9" s="15" t="s">
        <v>44</v>
      </c>
      <c r="M9" s="15"/>
      <c r="N9" s="10">
        <f t="shared" si="0"/>
        <v>81</v>
      </c>
      <c r="O9" s="10">
        <f t="shared" si="0"/>
        <v>802</v>
      </c>
      <c r="P9" s="42">
        <f t="shared" si="1"/>
        <v>7.828125</v>
      </c>
      <c r="Q9" s="42">
        <f t="shared" si="3"/>
        <v>17.705882352941178</v>
      </c>
      <c r="R9" s="42">
        <f t="shared" si="2"/>
        <v>9.9012345679012341</v>
      </c>
      <c r="S9" s="38">
        <f>SUM((G3+G4+G5+G6+G7+G8+G9+K3+K4+K5+K6+K7+K8+K9)/(F3+F4+F5+F6+F7+F8+F9+J3+J4+J5+J6+J7+J8+J9))</f>
        <v>11.623348017621145</v>
      </c>
    </row>
    <row r="10" spans="1:19" ht="15.75" x14ac:dyDescent="0.25">
      <c r="A10" s="8"/>
      <c r="B10" s="8"/>
      <c r="C10" s="42"/>
      <c r="D10" s="13"/>
      <c r="E10" s="13"/>
      <c r="F10" s="14">
        <v>50</v>
      </c>
      <c r="G10" s="15">
        <v>501</v>
      </c>
      <c r="H10" s="15" t="s">
        <v>44</v>
      </c>
      <c r="I10" s="15"/>
      <c r="J10" s="15">
        <v>23</v>
      </c>
      <c r="K10" s="15">
        <v>301</v>
      </c>
      <c r="L10" s="15" t="s">
        <v>44</v>
      </c>
      <c r="M10" s="15"/>
      <c r="N10" s="10">
        <f t="shared" si="0"/>
        <v>73</v>
      </c>
      <c r="O10" s="10">
        <f t="shared" si="0"/>
        <v>802</v>
      </c>
      <c r="P10" s="42">
        <f t="shared" si="1"/>
        <v>10.02</v>
      </c>
      <c r="Q10" s="42">
        <f t="shared" si="3"/>
        <v>13.086956521739131</v>
      </c>
      <c r="R10" s="42">
        <f t="shared" si="2"/>
        <v>10.986301369863014</v>
      </c>
      <c r="S10" s="38">
        <f>SUM((G3+G4+G5+G6+G7+G8+G9+G10+K3+K4+K5+K6+K7+K8+K9+K10)/(F3+F4+F5+F6+F7+F8+F9+F10+J3+J4+J5+J6+J7+J8+J9+J10))</f>
        <v>11.535104364326376</v>
      </c>
    </row>
    <row r="11" spans="1:19" ht="15.75" x14ac:dyDescent="0.25">
      <c r="A11" s="8"/>
      <c r="B11" s="9">
        <f t="shared" ref="B11" si="5">SUM(B9+7)</f>
        <v>46314</v>
      </c>
      <c r="C11" s="42"/>
      <c r="D11" s="10" t="s">
        <v>44</v>
      </c>
      <c r="E11" s="10"/>
      <c r="F11" s="14">
        <v>30</v>
      </c>
      <c r="G11" s="15">
        <v>471</v>
      </c>
      <c r="H11" s="15"/>
      <c r="I11" s="15" t="s">
        <v>44</v>
      </c>
      <c r="J11" s="15">
        <v>19</v>
      </c>
      <c r="K11" s="15">
        <v>301</v>
      </c>
      <c r="L11" s="15" t="s">
        <v>44</v>
      </c>
      <c r="M11" s="15"/>
      <c r="N11" s="10">
        <f t="shared" si="0"/>
        <v>49</v>
      </c>
      <c r="O11" s="10">
        <f t="shared" si="0"/>
        <v>772</v>
      </c>
      <c r="P11" s="42">
        <f t="shared" si="1"/>
        <v>15.7</v>
      </c>
      <c r="Q11" s="42">
        <f t="shared" si="3"/>
        <v>15.842105263157896</v>
      </c>
      <c r="R11" s="42">
        <f t="shared" si="2"/>
        <v>15.755102040816327</v>
      </c>
      <c r="S11" s="38">
        <f>SUM((G3+G4+G5+G6+G7+G8+G9+G10+G11+K3+K4+K5+K6+K7+K8+K9+K10+K11)/(F3+F4+F5+F6+F7+F8+F9+F10+F11+J3+J4+J5+J6+J7+J8+J9+J10+J11))</f>
        <v>11.894097222222221</v>
      </c>
    </row>
    <row r="12" spans="1:19" ht="15.75" x14ac:dyDescent="0.25">
      <c r="A12" s="8"/>
      <c r="B12" s="8"/>
      <c r="C12" s="42"/>
      <c r="D12" s="13"/>
      <c r="E12" s="13"/>
      <c r="F12" s="14">
        <v>32</v>
      </c>
      <c r="G12" s="15">
        <v>501</v>
      </c>
      <c r="H12" s="15" t="s">
        <v>44</v>
      </c>
      <c r="I12" s="15"/>
      <c r="J12" s="15">
        <v>24</v>
      </c>
      <c r="K12" s="15">
        <v>228</v>
      </c>
      <c r="L12" s="15"/>
      <c r="M12" s="15" t="s">
        <v>44</v>
      </c>
      <c r="N12" s="10">
        <f t="shared" si="0"/>
        <v>56</v>
      </c>
      <c r="O12" s="10">
        <f t="shared" si="0"/>
        <v>729</v>
      </c>
      <c r="P12" s="42">
        <f t="shared" si="1"/>
        <v>15.65625</v>
      </c>
      <c r="Q12" s="42">
        <f t="shared" si="3"/>
        <v>9.5</v>
      </c>
      <c r="R12" s="42">
        <f t="shared" si="2"/>
        <v>13.017857142857142</v>
      </c>
      <c r="S12" s="38">
        <f>SUM((G3+G4+G5+G6+G7+G8+G9+G10+G11+G12+K3+K4+K5+K6+K7+K8+K9+K10+K11+K12)/(F3+F4+F5+F6+F7+F8+F9+F10+F11+F12+J3+J4+J5+J6+J7+J8+J9+J10+J11+J12))</f>
        <v>11.99367088607595</v>
      </c>
    </row>
    <row r="13" spans="1:19" ht="15.75" x14ac:dyDescent="0.25">
      <c r="A13" s="8"/>
      <c r="B13" s="9">
        <f t="shared" ref="B13" si="6">SUM(B11+7)</f>
        <v>46321</v>
      </c>
      <c r="C13" s="42"/>
      <c r="D13" s="10" t="s">
        <v>44</v>
      </c>
      <c r="E13" s="10"/>
      <c r="F13" s="14">
        <v>35</v>
      </c>
      <c r="G13" s="15">
        <v>501</v>
      </c>
      <c r="H13" s="15" t="s">
        <v>44</v>
      </c>
      <c r="I13" s="15"/>
      <c r="J13" s="15">
        <v>40</v>
      </c>
      <c r="K13" s="15">
        <v>301</v>
      </c>
      <c r="L13" s="15" t="s">
        <v>44</v>
      </c>
      <c r="M13" s="15"/>
      <c r="N13" s="10">
        <f t="shared" si="0"/>
        <v>75</v>
      </c>
      <c r="O13" s="10">
        <f t="shared" si="0"/>
        <v>802</v>
      </c>
      <c r="P13" s="42">
        <f t="shared" si="1"/>
        <v>14.314285714285715</v>
      </c>
      <c r="Q13" s="42">
        <f t="shared" si="3"/>
        <v>7.5250000000000004</v>
      </c>
      <c r="R13" s="42">
        <f t="shared" si="2"/>
        <v>10.693333333333333</v>
      </c>
      <c r="S13" s="38">
        <f>SUM((G3+G4+G5+G6+G7+G8+G9+G10+G11+G12+G13+K3+K4+K5+K6+K7+K8+K9+K10+K11+K12+K13)/(F3+F4+F5+F6+F7+F8+F9+F10+F11+F12+F13+J3+J4+J5+J6+J7+J8+J9+J10+J11+J12+J13))</f>
        <v>11.855728429985856</v>
      </c>
    </row>
    <row r="14" spans="1:19" ht="15.75" x14ac:dyDescent="0.25">
      <c r="A14" s="8"/>
      <c r="B14" s="8"/>
      <c r="C14" s="42"/>
      <c r="D14" s="13"/>
      <c r="E14" s="13"/>
      <c r="F14" s="14">
        <v>29</v>
      </c>
      <c r="G14" s="15">
        <v>501</v>
      </c>
      <c r="H14" s="15" t="s">
        <v>44</v>
      </c>
      <c r="I14" s="15"/>
      <c r="J14" s="15">
        <v>28</v>
      </c>
      <c r="K14" s="15">
        <v>301</v>
      </c>
      <c r="L14" s="15" t="s">
        <v>44</v>
      </c>
      <c r="M14" s="15"/>
      <c r="N14" s="10">
        <f t="shared" si="0"/>
        <v>57</v>
      </c>
      <c r="O14" s="10">
        <f t="shared" si="0"/>
        <v>802</v>
      </c>
      <c r="P14" s="42">
        <f t="shared" si="1"/>
        <v>17.275862068965516</v>
      </c>
      <c r="Q14" s="42">
        <f t="shared" si="3"/>
        <v>10.75</v>
      </c>
      <c r="R14" s="42">
        <f t="shared" si="2"/>
        <v>14.070175438596491</v>
      </c>
      <c r="S14" s="38">
        <f>SUM((G3+G4+G5+G6+G7+G8+G9+G10+G11+G12+G13+G14+K3+K4+K5+K6+K7+K8+K9+K10+K11+K12+K13+K14)/(F3+F4+F5+F6+F7+F8+F9+F10+F11+F12+F13+F14+J3+J4+J5+J6+J7+J8+J9+J10+J11+J12+J13+J14))</f>
        <v>12.020942408376964</v>
      </c>
    </row>
    <row r="15" spans="1:19" ht="15.75" x14ac:dyDescent="0.25">
      <c r="A15" s="8"/>
      <c r="B15" s="9">
        <f t="shared" ref="B15" si="7">SUM(B13+7)</f>
        <v>46328</v>
      </c>
      <c r="C15" s="42"/>
      <c r="D15" s="10"/>
      <c r="E15" s="10"/>
      <c r="F15" s="14"/>
      <c r="G15" s="15"/>
      <c r="H15" s="15"/>
      <c r="I15" s="15"/>
      <c r="J15" s="15"/>
      <c r="K15" s="15"/>
      <c r="L15" s="15"/>
      <c r="M15" s="15"/>
      <c r="N15" s="10">
        <f t="shared" si="0"/>
        <v>0</v>
      </c>
      <c r="O15" s="10">
        <f t="shared" si="0"/>
        <v>0</v>
      </c>
      <c r="P15" s="42" t="e">
        <f t="shared" si="1"/>
        <v>#DIV/0!</v>
      </c>
      <c r="Q15" s="42" t="e">
        <f t="shared" si="3"/>
        <v>#DIV/0!</v>
      </c>
      <c r="R15" s="42" t="e">
        <f t="shared" si="2"/>
        <v>#DIV/0!</v>
      </c>
      <c r="S15" s="38">
        <f>SUM((G3+G4+G5+G6+G7+G8+G9+G10+G11+G12+G13+G14+G15+K3+K4+K5+K6+K7+K8+K9+K10+K11+K12+K13+K14+K15)/(F3+F4+F5+F6+F7+F8+F9+F10+F11+F12+F13+F14+F15+J3+J4+J5+J6+J7+J8+J9+J10+J11+J12+J13+J14+J15))</f>
        <v>12.020942408376964</v>
      </c>
    </row>
    <row r="16" spans="1:19" ht="15.75" x14ac:dyDescent="0.25">
      <c r="A16" s="8"/>
      <c r="B16" s="8"/>
      <c r="C16" s="42"/>
      <c r="D16" s="13"/>
      <c r="E16" s="13"/>
      <c r="F16" s="14"/>
      <c r="G16" s="15"/>
      <c r="H16" s="15"/>
      <c r="I16" s="15"/>
      <c r="J16" s="15"/>
      <c r="K16" s="15"/>
      <c r="L16" s="15"/>
      <c r="M16" s="15"/>
      <c r="N16" s="10">
        <f t="shared" si="0"/>
        <v>0</v>
      </c>
      <c r="O16" s="10">
        <f t="shared" si="0"/>
        <v>0</v>
      </c>
      <c r="P16" s="42" t="e">
        <f t="shared" si="1"/>
        <v>#DIV/0!</v>
      </c>
      <c r="Q16" s="42" t="e">
        <f t="shared" si="3"/>
        <v>#DIV/0!</v>
      </c>
      <c r="R16" s="42" t="e">
        <f t="shared" si="2"/>
        <v>#DIV/0!</v>
      </c>
      <c r="S16" s="38">
        <f>SUM((G3+G4+G5+G6+G7+G8+G9+G10+G11+G12+G13+G14+G15+G16+K3+K4+K5+K6+K7+K8+K9+K10+K11+K12+K13+K14+K15+K16)/(F3+F4+F5+F6+F7+F8+F9+F10+F11+F12+F13+F14+F15+F16+J3+J4+J5+J6+J7+J8+J9+J10+J11+J12+J13+J14+J15+J16))</f>
        <v>12.020942408376964</v>
      </c>
    </row>
    <row r="17" spans="1:19" ht="15.75" x14ac:dyDescent="0.25">
      <c r="A17" s="8"/>
      <c r="B17" s="9">
        <f t="shared" ref="B17" si="8">SUM(B15+7)</f>
        <v>46335</v>
      </c>
      <c r="C17" s="42"/>
      <c r="D17" s="10"/>
      <c r="E17" s="10"/>
      <c r="F17" s="14"/>
      <c r="G17" s="15"/>
      <c r="H17" s="15"/>
      <c r="I17" s="15"/>
      <c r="J17" s="15"/>
      <c r="K17" s="15"/>
      <c r="L17" s="15"/>
      <c r="M17" s="15"/>
      <c r="N17" s="10">
        <f t="shared" si="0"/>
        <v>0</v>
      </c>
      <c r="O17" s="10">
        <f t="shared" si="0"/>
        <v>0</v>
      </c>
      <c r="P17" s="42" t="e">
        <f t="shared" si="1"/>
        <v>#DIV/0!</v>
      </c>
      <c r="Q17" s="42" t="e">
        <f t="shared" si="3"/>
        <v>#DIV/0!</v>
      </c>
      <c r="R17" s="42" t="e">
        <f t="shared" si="2"/>
        <v>#DIV/0!</v>
      </c>
      <c r="S17" s="38">
        <f>SUM((G3+G4+G5+G6+G7+G8+G9+G10+G11+G12+G13+G14+G15+G16+G17+K3+K4+K5+K6+K7+K8+K9+K10+K11+K12+K13+K14+K15+K16+K17)/(F3+F4+F5+F6+F7+F8+F9+F10+F11+F12+F13+F14+F15+F16+F17+J3+J4+J5+J6+J7+J8+J9+J10+J11+J12+J13+J14+J15+J16+J17))</f>
        <v>12.020942408376964</v>
      </c>
    </row>
    <row r="18" spans="1:19" ht="15.75" x14ac:dyDescent="0.25">
      <c r="A18" s="8"/>
      <c r="B18" s="8"/>
      <c r="C18" s="42"/>
      <c r="D18" s="13"/>
      <c r="E18" s="13"/>
      <c r="F18" s="14"/>
      <c r="G18" s="15"/>
      <c r="H18" s="15"/>
      <c r="I18" s="15"/>
      <c r="J18" s="15"/>
      <c r="K18" s="15"/>
      <c r="L18" s="15"/>
      <c r="M18" s="15"/>
      <c r="N18" s="10">
        <f t="shared" si="0"/>
        <v>0</v>
      </c>
      <c r="O18" s="10">
        <f t="shared" si="0"/>
        <v>0</v>
      </c>
      <c r="P18" s="42" t="e">
        <f t="shared" si="1"/>
        <v>#DIV/0!</v>
      </c>
      <c r="Q18" s="42" t="e">
        <f t="shared" si="3"/>
        <v>#DIV/0!</v>
      </c>
      <c r="R18" s="42" t="e">
        <f t="shared" si="2"/>
        <v>#DIV/0!</v>
      </c>
      <c r="S18" s="38">
        <f>SUM((G3+G4+G5+G6+G7+G8+G9+G10+G11+G12+G13+G14+G15+G16+G17+G18+K3+K4+K5+K6+K7+K8+K9+K10+K11+K12+K13+K14+K15+K16+K17+K18)/(F3+F4+F5+F6+F7+F8+F9+F10+F11+F12+F13+F14+F15+F16+F17+F18+J3+J4+J5+J6+J7+J8+J9+J10+J11+J12+J13+J14+J15+J16+J17+J18))</f>
        <v>12.020942408376964</v>
      </c>
    </row>
    <row r="19" spans="1:19" ht="15.75" x14ac:dyDescent="0.25">
      <c r="A19" s="8"/>
      <c r="B19" s="9">
        <f t="shared" ref="B19" si="9">SUM(B17+7)</f>
        <v>46342</v>
      </c>
      <c r="C19" s="42"/>
      <c r="D19" s="10"/>
      <c r="E19" s="10"/>
      <c r="F19" s="14"/>
      <c r="G19" s="15"/>
      <c r="H19" s="15"/>
      <c r="I19" s="15"/>
      <c r="J19" s="15"/>
      <c r="K19" s="15"/>
      <c r="L19" s="15"/>
      <c r="M19" s="15"/>
      <c r="N19" s="10">
        <f t="shared" si="0"/>
        <v>0</v>
      </c>
      <c r="O19" s="10">
        <f t="shared" si="0"/>
        <v>0</v>
      </c>
      <c r="P19" s="42" t="e">
        <f t="shared" si="1"/>
        <v>#DIV/0!</v>
      </c>
      <c r="Q19" s="42" t="e">
        <f t="shared" si="3"/>
        <v>#DIV/0!</v>
      </c>
      <c r="R19" s="42" t="e">
        <f t="shared" si="2"/>
        <v>#DIV/0!</v>
      </c>
      <c r="S19" s="38">
        <f>SUM((G3+G4+G5+G6+G7+G8+G9+G10+G11+G12+G13+G14+G15+G16+G17+G18+G19+K3+K4+K5+K6+K7+K8+K9+K10+K11+K12+K13+K14+K15+K16+K17+K18+K19)/(F3+F4+F5+F6+F7+F8+F9+F10+F11+F12+F13+F14+F15+F16+F17+F18+F19+J3+J4+J5+J6+J7+J8+J9+J10+J11+J12+J13+J14+J15+J16+J17+J18+J19))</f>
        <v>12.020942408376964</v>
      </c>
    </row>
    <row r="20" spans="1:19" ht="15.75" x14ac:dyDescent="0.25">
      <c r="A20" s="8"/>
      <c r="B20" s="8"/>
      <c r="C20" s="42"/>
      <c r="D20" s="13"/>
      <c r="E20" s="13"/>
      <c r="F20" s="14"/>
      <c r="G20" s="15"/>
      <c r="H20" s="15"/>
      <c r="I20" s="15"/>
      <c r="J20" s="15"/>
      <c r="K20" s="15"/>
      <c r="L20" s="15"/>
      <c r="M20" s="15"/>
      <c r="N20" s="10">
        <f t="shared" si="0"/>
        <v>0</v>
      </c>
      <c r="O20" s="10">
        <f t="shared" si="0"/>
        <v>0</v>
      </c>
      <c r="P20" s="42" t="e">
        <f t="shared" si="1"/>
        <v>#DIV/0!</v>
      </c>
      <c r="Q20" s="42" t="e">
        <f t="shared" si="3"/>
        <v>#DIV/0!</v>
      </c>
      <c r="R20" s="42" t="e">
        <f t="shared" si="2"/>
        <v>#DIV/0!</v>
      </c>
      <c r="S20" s="38">
        <f>SUM((G3+G4+G5+G6+G7+G8+G9+G10+G11+G12+G13+G14+G15+G16+G17+G18+G19+G20+K3+K4+K5+K6+K7+K8+K9+K10+K11+K12+K13+K14+K15+K16+K17+K18+K19+K20)/(F3+F4+F5+F6+F7+F8+F9+F10+F11+F12+F13+F14+F15+F16+F17+F18+F19+F20+J3+J4+J5+J6+J7+J8+J9+J10+J11+J12+J13+J14+J15+J16+J17+J18+J19+J20))</f>
        <v>12.020942408376964</v>
      </c>
    </row>
    <row r="21" spans="1:19" ht="15.75" x14ac:dyDescent="0.25">
      <c r="A21" s="8"/>
      <c r="B21" s="9">
        <f t="shared" ref="B21" si="10">SUM(B19+7)</f>
        <v>46349</v>
      </c>
      <c r="C21" s="42"/>
      <c r="D21" s="10"/>
      <c r="E21" s="10"/>
      <c r="F21" s="14"/>
      <c r="G21" s="15"/>
      <c r="H21" s="15"/>
      <c r="I21" s="15"/>
      <c r="J21" s="15"/>
      <c r="K21" s="15"/>
      <c r="L21" s="15"/>
      <c r="M21" s="15"/>
      <c r="N21" s="10">
        <f t="shared" si="0"/>
        <v>0</v>
      </c>
      <c r="O21" s="10">
        <f t="shared" si="0"/>
        <v>0</v>
      </c>
      <c r="P21" s="42" t="e">
        <f t="shared" si="1"/>
        <v>#DIV/0!</v>
      </c>
      <c r="Q21" s="42" t="e">
        <f t="shared" si="3"/>
        <v>#DIV/0!</v>
      </c>
      <c r="R21" s="42" t="e">
        <f t="shared" si="2"/>
        <v>#DIV/0!</v>
      </c>
      <c r="S21" s="38">
        <f>SUM((G3+G4+G5+G6+G7+G8+G9+G10+G11+G12+G13+G14+G15+G16+G17+G18+G19+G20+G21+K3+K4+K5+K6+K7+K8+K9+K10+K11+K12+K13+K14+K15+K16+K17+K18+K19+K20+K21)/(F3+F4+F5+F6+F7+F8+F9+F10+F11+F12+F13+F14+F15+F16+F17+F18+F19+F20+F21+J3+J4+J5+J6+J7+J8+J9+J10+J11+J12+J13+J14+J15+J16+J17+J18+J19+J20+J21))</f>
        <v>12.020942408376964</v>
      </c>
    </row>
    <row r="22" spans="1:19" ht="15.75" x14ac:dyDescent="0.25">
      <c r="A22" s="8"/>
      <c r="B22" s="8"/>
      <c r="C22" s="42"/>
      <c r="D22" s="13"/>
      <c r="E22" s="13"/>
      <c r="F22" s="14"/>
      <c r="G22" s="15"/>
      <c r="H22" s="15"/>
      <c r="I22" s="15"/>
      <c r="J22" s="15"/>
      <c r="K22" s="15"/>
      <c r="L22" s="15"/>
      <c r="M22" s="15"/>
      <c r="N22" s="10">
        <f t="shared" si="0"/>
        <v>0</v>
      </c>
      <c r="O22" s="10">
        <f t="shared" si="0"/>
        <v>0</v>
      </c>
      <c r="P22" s="42" t="e">
        <f t="shared" si="1"/>
        <v>#DIV/0!</v>
      </c>
      <c r="Q22" s="42" t="e">
        <f t="shared" si="3"/>
        <v>#DIV/0!</v>
      </c>
      <c r="R22" s="42" t="e">
        <f t="shared" si="2"/>
        <v>#DIV/0!</v>
      </c>
      <c r="S22" s="38">
        <f>SUM((G3+G4+G5+G6+G7+G8+G9+G10+G11+G12+G13+G14+G15+G16+G17+G18+G19+G20+G21+G22+K3+K4+K5+K6+K7+K8+K9+K10+K11+K12+K13+K14+K15+K16+K17+K18+K19+K20+K21+K22)/(F3+F4+F5+F6+F7+F8+F9+F10+F11+F12+F13+F14+F15+F16+F17+F18+F19+F20+F21+F22+J3+J4+J5+J6+J7+J8+J9+J10+J11+J12+J13+J14+J15+J16+J17+J18+J19+J20+J21+J22))</f>
        <v>12.020942408376964</v>
      </c>
    </row>
    <row r="23" spans="1:19" ht="15.75" x14ac:dyDescent="0.25">
      <c r="A23" s="8"/>
      <c r="B23" s="9">
        <f t="shared" ref="B23" si="11">SUM(B21+7)</f>
        <v>46356</v>
      </c>
      <c r="C23" s="42"/>
      <c r="D23" s="10"/>
      <c r="E23" s="10"/>
      <c r="F23" s="14"/>
      <c r="G23" s="15"/>
      <c r="H23" s="15"/>
      <c r="I23" s="15"/>
      <c r="J23" s="15"/>
      <c r="K23" s="15"/>
      <c r="L23" s="15"/>
      <c r="M23" s="15"/>
      <c r="N23" s="10">
        <f t="shared" si="0"/>
        <v>0</v>
      </c>
      <c r="O23" s="10">
        <f t="shared" si="0"/>
        <v>0</v>
      </c>
      <c r="P23" s="42" t="e">
        <f t="shared" si="1"/>
        <v>#DIV/0!</v>
      </c>
      <c r="Q23" s="42" t="e">
        <f t="shared" si="3"/>
        <v>#DIV/0!</v>
      </c>
      <c r="R23" s="42" t="e">
        <f t="shared" si="2"/>
        <v>#DIV/0!</v>
      </c>
      <c r="S23" s="38">
        <f>SUM((G3+G4+G5+G6+G7+G8+G9+G10+G11+G12+G13+G14+G15+G16+G17+G18+G19+G20+G21+G22+G23+K3+K4+K5+K6+K7+K8+K9+K10+K11+K12+K13+K14+K15+K16+K17+K18+K19+K20+K21+K22+K23)/(F3+F4+F5+F6+F7+F8+F9+F10+F11+F12+F13+F14+F15+F16+F17+F18+F19+F20+F21+F22+F23+J3+J4+J5+J6+J7+J8+J9+J10+J11+J12+J13+J14+J15+J16+J17+J18+J19+J20+J21+J22+J23))</f>
        <v>12.020942408376964</v>
      </c>
    </row>
    <row r="24" spans="1:19" ht="15.75" x14ac:dyDescent="0.25">
      <c r="A24" s="8"/>
      <c r="B24" s="8"/>
      <c r="C24" s="42"/>
      <c r="D24" s="13"/>
      <c r="E24" s="13"/>
      <c r="F24" s="14"/>
      <c r="G24" s="15"/>
      <c r="H24" s="15"/>
      <c r="I24" s="15"/>
      <c r="J24" s="15"/>
      <c r="K24" s="15"/>
      <c r="L24" s="15"/>
      <c r="M24" s="15"/>
      <c r="N24" s="10">
        <f t="shared" si="0"/>
        <v>0</v>
      </c>
      <c r="O24" s="10">
        <f t="shared" si="0"/>
        <v>0</v>
      </c>
      <c r="P24" s="42" t="e">
        <f t="shared" si="1"/>
        <v>#DIV/0!</v>
      </c>
      <c r="Q24" s="42" t="e">
        <f t="shared" si="3"/>
        <v>#DIV/0!</v>
      </c>
      <c r="R24" s="42" t="e">
        <f t="shared" si="2"/>
        <v>#DIV/0!</v>
      </c>
      <c r="S24" s="38">
        <f>SUM((G3+G4+G5+G6+G7+G8+G9+G10+G11+G12+G13+G14+G15+G16+G17+G18+G19+G20+G21+G22+G23+G24+K3+K4+K5+K6+K7+K8+K9+K10+K11+K12+K13+K14+K15+K16+K17+K18+K19+K20+K21+K22+K23+K24)/(F3+F4+F5+F6+F7+F8+F9+F10+F11+F12+F13+F14+F15+F16+F17+F18+F19+F20+F21+F22+F23+F24+J3+J4+J5+J6+J7+J8+J9+J10+J11+J12+J13+J14+J15+J16+J17+J18+J19+J20+J21+J22+J23+J24))</f>
        <v>12.020942408376964</v>
      </c>
    </row>
    <row r="25" spans="1:19" ht="15.75" x14ac:dyDescent="0.25">
      <c r="A25" s="8"/>
      <c r="B25" s="9">
        <f t="shared" ref="B25" si="12">SUM(B23+7)</f>
        <v>46363</v>
      </c>
      <c r="C25" s="42"/>
      <c r="D25" s="10"/>
      <c r="E25" s="10"/>
      <c r="F25" s="14"/>
      <c r="G25" s="15"/>
      <c r="H25" s="15"/>
      <c r="I25" s="15"/>
      <c r="J25" s="15"/>
      <c r="K25" s="15"/>
      <c r="L25" s="15"/>
      <c r="M25" s="15"/>
      <c r="N25" s="10">
        <f t="shared" si="0"/>
        <v>0</v>
      </c>
      <c r="O25" s="10">
        <f t="shared" si="0"/>
        <v>0</v>
      </c>
      <c r="P25" s="42" t="e">
        <f t="shared" si="1"/>
        <v>#DIV/0!</v>
      </c>
      <c r="Q25" s="42" t="e">
        <f t="shared" si="3"/>
        <v>#DIV/0!</v>
      </c>
      <c r="R25" s="42" t="e">
        <f t="shared" si="2"/>
        <v>#DIV/0!</v>
      </c>
      <c r="S25" s="38">
        <f>SUM((G3+G4+G5+G6+G7+G8+G9+G10+G11+G12+G13+G14+G15+G16+G17+G18+G19+G20+G21+G22+G23+G24+G25+K3+K4+K5+K6+K7+K8+K9+K10+K11+K12+K13+K14+K15+K16+K17+K18+K19+K20+K21+K22+K23+K24+K25)/(F3+F4+F5+F6+F7+F8+F9+F10+F11+F12+F13+F14+F15+F16+F17+F18+F19+F20+F21+F22+F23+F24+F25+J3+J4+J5+J6+J7+J8+J9+J10+J11+J12+J13+J14+J15+J16+J17+J18+J19+J20+J21+J22+J23+J24+J25))</f>
        <v>12.020942408376964</v>
      </c>
    </row>
    <row r="26" spans="1:19" ht="15.75" x14ac:dyDescent="0.25">
      <c r="A26" s="8"/>
      <c r="B26" s="8"/>
      <c r="C26" s="42"/>
      <c r="D26" s="13"/>
      <c r="E26" s="13"/>
      <c r="F26" s="14"/>
      <c r="G26" s="15"/>
      <c r="H26" s="15"/>
      <c r="I26" s="15"/>
      <c r="J26" s="15"/>
      <c r="K26" s="15"/>
      <c r="L26" s="15"/>
      <c r="M26" s="15"/>
      <c r="N26" s="10">
        <f t="shared" si="0"/>
        <v>0</v>
      </c>
      <c r="O26" s="10">
        <f t="shared" si="0"/>
        <v>0</v>
      </c>
      <c r="P26" s="42" t="e">
        <f t="shared" si="1"/>
        <v>#DIV/0!</v>
      </c>
      <c r="Q26" s="42" t="e">
        <f t="shared" si="3"/>
        <v>#DIV/0!</v>
      </c>
      <c r="R26" s="42" t="e">
        <f t="shared" si="2"/>
        <v>#DIV/0!</v>
      </c>
      <c r="S26" s="38">
        <f>SUM((G3+G4+G5+G6+G7+G8+G9+G10+G11+G12+G13+G14+G15+G16+G17+G18+G19+G20+G21+G22+G23+G24+G25+G26+K3+K4+K5+K6+K7+K8+K9+K10+K11+K12+K13+K14+K15+K16+K17+K18+K19+K20+K21+K22+K23+K24+K25+K26)/(F3+F4+F5+F6+F7+F8+F9+F10+F11+F12+F13+F14+F15+F16+F17+F18+F19+F20+F21+F22+F23+F24+F25+F26+J3+J4+J5+J6+J7+J8+J9+J10+J11+J12+J13+J14+J15+J16+J17+J18+J19+J20+J21+J22+J23+J24+J25+J26))</f>
        <v>12.020942408376964</v>
      </c>
    </row>
    <row r="27" spans="1:19" ht="15.75" x14ac:dyDescent="0.25">
      <c r="A27" s="8"/>
      <c r="B27" s="9">
        <f t="shared" ref="B27" si="13">SUM(B25+7)</f>
        <v>46370</v>
      </c>
      <c r="C27" s="42"/>
      <c r="D27" s="10"/>
      <c r="E27" s="10"/>
      <c r="F27" s="14"/>
      <c r="G27" s="15"/>
      <c r="H27" s="15"/>
      <c r="I27" s="15"/>
      <c r="J27" s="15"/>
      <c r="K27" s="15"/>
      <c r="L27" s="15"/>
      <c r="M27" s="15"/>
      <c r="N27" s="10">
        <f t="shared" si="0"/>
        <v>0</v>
      </c>
      <c r="O27" s="10">
        <f t="shared" si="0"/>
        <v>0</v>
      </c>
      <c r="P27" s="42" t="e">
        <f t="shared" si="1"/>
        <v>#DIV/0!</v>
      </c>
      <c r="Q27" s="42" t="e">
        <f t="shared" si="3"/>
        <v>#DIV/0!</v>
      </c>
      <c r="R27" s="42" t="e">
        <f t="shared" si="2"/>
        <v>#DIV/0!</v>
      </c>
      <c r="S27" s="38">
        <f>SUM((G3+G4+G5+G6+G7+G8+G9+G10+G11+G12+G13+G14+G15+G16+G17+G18+G19+G20+G21+G22+G23+G24+G25+G26+G27+K3+K4+K5+K6+K7+K8+K9+K10+K11+K12+K13+K14+K15+K16+K17+K18+K19+K20+K21+K22+K23+K24+K25+K26+K27)/(F3+F4+F5+F6+F7+F8+F9+F10+F11+F12+F13+F14+F15+F16+F17+F18+F19+F20+F21+F22+F23+F24+F25+F26+F27+J3+J4+J5+J6+J7+J8+J9+J10+J11+J12+J13+J14+J15+J16+J17+J18+J19+J20+J21+J22+J23+J24+J25+J26+J27))</f>
        <v>12.020942408376964</v>
      </c>
    </row>
    <row r="28" spans="1:19" ht="15.75" x14ac:dyDescent="0.25">
      <c r="A28" s="8"/>
      <c r="B28" s="8"/>
      <c r="C28" s="42"/>
      <c r="D28" s="13"/>
      <c r="E28" s="13"/>
      <c r="F28" s="14"/>
      <c r="G28" s="15"/>
      <c r="H28" s="15"/>
      <c r="I28" s="15"/>
      <c r="J28" s="15"/>
      <c r="K28" s="15"/>
      <c r="L28" s="15"/>
      <c r="M28" s="15"/>
      <c r="N28" s="10">
        <f t="shared" si="0"/>
        <v>0</v>
      </c>
      <c r="O28" s="10">
        <f t="shared" si="0"/>
        <v>0</v>
      </c>
      <c r="P28" s="42" t="e">
        <f t="shared" si="1"/>
        <v>#DIV/0!</v>
      </c>
      <c r="Q28" s="42" t="e">
        <f t="shared" si="3"/>
        <v>#DIV/0!</v>
      </c>
      <c r="R28" s="42" t="e">
        <f t="shared" si="2"/>
        <v>#DIV/0!</v>
      </c>
      <c r="S28" s="38">
        <f>SUM((G3+G4+G5+G6+G7+G8+G9+G10+G11+G12+G13+G14+G15+G16+G17+G18+G19+G20+G21+G22+G23+G24+G25+G26+G27+G28+K3+K4+K5+K6+K7+K8+K9+K10+K11+K12+K13+K14+K15+K16+K17+K18+K19+K20+K21+K22+K23+K24+K25+K26+K27+K28)/(F3+F4+F5+F6+F7+F8+F9+F10+F11+F12+F13+F14+F15+F16+F17+F18+F19+F20+F21+F22+F23+F24+F25+F26+F27+F28+J3+J4+J5+J6+J7+J8+J9+J10+J11+J12+J13+J14+J15+J16+J17+J18+J19+J20+J21+J22+J23+J24+J25+J26+J27+J28))</f>
        <v>12.020942408376964</v>
      </c>
    </row>
    <row r="29" spans="1:19" ht="15.75" x14ac:dyDescent="0.25">
      <c r="A29" s="8"/>
      <c r="B29" s="9">
        <f t="shared" ref="B29" si="14">SUM(B27+7)</f>
        <v>46377</v>
      </c>
      <c r="C29" s="42"/>
      <c r="D29" s="10"/>
      <c r="E29" s="10"/>
      <c r="F29" s="14"/>
      <c r="G29" s="15"/>
      <c r="H29" s="15"/>
      <c r="I29" s="15"/>
      <c r="J29" s="15"/>
      <c r="K29" s="15"/>
      <c r="L29" s="15"/>
      <c r="M29" s="15"/>
      <c r="N29" s="10">
        <f t="shared" si="0"/>
        <v>0</v>
      </c>
      <c r="O29" s="10">
        <f t="shared" si="0"/>
        <v>0</v>
      </c>
      <c r="P29" s="42" t="e">
        <f t="shared" si="1"/>
        <v>#DIV/0!</v>
      </c>
      <c r="Q29" s="42" t="e">
        <f t="shared" si="3"/>
        <v>#DIV/0!</v>
      </c>
      <c r="R29" s="42" t="e">
        <f t="shared" si="2"/>
        <v>#DIV/0!</v>
      </c>
      <c r="S29" s="38">
        <f>SUM((G3+G4+G5+G6+G7+G8+G9+G10+G11+G12+G13+G14+G15+G16+G17+G18+G19+G20+G21+G22+G23+G24+G25+G26+G27+G28+G29+K3+K4+K5+K6+K7+K8+K9+K10+K11+K12+K13+K14+K15+K16+K17+K18+K19+K20+K21+K22+K23+K24+K25+K26+K27+K28+K29)/(F3+F4+F5+F6+F7+F8+F9+F10+F11+F12+F13+F14+F15+F16+F17+F18+F19+F20+F21+F22+F23+F24+F25+F26+F27+F28+F29+J3+J4+J5+J6+J7+J8+J9+J10+J11+J12+J13+J14+J15+J16+J17+J18+J19+J20+J21+J22+J23+J24+J25+J26+J27+J28+J29))</f>
        <v>12.020942408376964</v>
      </c>
    </row>
    <row r="30" spans="1:19" ht="15.75" x14ac:dyDescent="0.25">
      <c r="A30" s="8"/>
      <c r="B30" s="8"/>
      <c r="C30" s="42"/>
      <c r="D30" s="13"/>
      <c r="E30" s="13"/>
      <c r="F30" s="14"/>
      <c r="G30" s="15"/>
      <c r="H30" s="15"/>
      <c r="I30" s="15"/>
      <c r="J30" s="15"/>
      <c r="K30" s="15"/>
      <c r="L30" s="15"/>
      <c r="M30" s="15"/>
      <c r="N30" s="10">
        <f t="shared" si="0"/>
        <v>0</v>
      </c>
      <c r="O30" s="10">
        <f t="shared" si="0"/>
        <v>0</v>
      </c>
      <c r="P30" s="42" t="e">
        <f t="shared" si="1"/>
        <v>#DIV/0!</v>
      </c>
      <c r="Q30" s="42" t="e">
        <f t="shared" si="3"/>
        <v>#DIV/0!</v>
      </c>
      <c r="R30" s="42" t="e">
        <f t="shared" si="2"/>
        <v>#DIV/0!</v>
      </c>
      <c r="S30" s="38">
        <f>SUM((G3+G4+G5+G6+G7+G8+G9+G10+G11+G12+G13+G14+G15+G16+G17+G18+G19+G20+G21+G22+G23+G24+G25+G26+G27+G28+G29+G30+K3+K4+K5+K6+K7+K8+K9+K10+K11+K12+K13+K14+K15+K16+K17+K18+K19+K20+K21+K22+K23+K24+K25+K26+K27+K28+K29+K30)/(F3+F4+F5+F6+F7+F8+F9+F10+F11+F12+F13+F14+F15+F16+F17+F18+F19+F20+F21+F22+F23+F24+F25+F26+F27+F28+F29+F30+J3+J4+J5+J6+J7+J8+J9+J10+J11+J12+J13+J14+J15+J16+J17+J18+J19+J20+J21+J22+J23+J24+J25+J26+J27+J28+J29+J30))</f>
        <v>12.020942408376964</v>
      </c>
    </row>
    <row r="31" spans="1:19" ht="15.75" x14ac:dyDescent="0.25">
      <c r="A31" s="8"/>
      <c r="B31" s="9">
        <f t="shared" ref="B31" si="15">SUM(B29+7)</f>
        <v>46384</v>
      </c>
      <c r="C31" s="42"/>
      <c r="D31" s="10"/>
      <c r="E31" s="10"/>
      <c r="F31" s="14"/>
      <c r="G31" s="15"/>
      <c r="H31" s="15"/>
      <c r="I31" s="15"/>
      <c r="J31" s="15"/>
      <c r="K31" s="15"/>
      <c r="L31" s="15"/>
      <c r="M31" s="15"/>
      <c r="N31" s="10">
        <f t="shared" si="0"/>
        <v>0</v>
      </c>
      <c r="O31" s="10">
        <f t="shared" si="0"/>
        <v>0</v>
      </c>
      <c r="P31" s="42" t="e">
        <f t="shared" si="1"/>
        <v>#DIV/0!</v>
      </c>
      <c r="Q31" s="42" t="e">
        <f t="shared" si="3"/>
        <v>#DIV/0!</v>
      </c>
      <c r="R31" s="42" t="e">
        <f t="shared" si="2"/>
        <v>#DIV/0!</v>
      </c>
      <c r="S31" s="38">
        <f>SUM((G3+G4+G5+G6+G7+G8+G9+G10+G11+G12+G13+G14+G15+G16+G17+G18+G19+G20+G21+G22+G23+G24+G25+G26+G27+G28+G29+G30+G31+K3+K4+K5+K6+K7+K8+K9+K10+K11+K12+K13+K14+K15+K16+K17+K18+K19+K20+K21+K22+K23+K24+K25+K26+K27+K28+K29+K30+K31)/(F3+F4+F5+F6+F7+F8+F9+F10+F11+F12+F13+F14+F15+F16+F17+F18+F19+F20+F21+F22+F23+F24+F25+F26+F27+F28+F29+F30+F31+J3+J4+J5+J6+J7+J8+J9+J10+J11+J12+J13+J14+J15+J16+J17+J18+J19+J20+J21+J22+J23+J24+J25+J26+J27+J28+J29+J30+J31))</f>
        <v>12.020942408376964</v>
      </c>
    </row>
    <row r="32" spans="1:19" ht="15.75" x14ac:dyDescent="0.25">
      <c r="A32" s="8"/>
      <c r="B32" s="8"/>
      <c r="C32" s="42"/>
      <c r="D32" s="13"/>
      <c r="E32" s="13"/>
      <c r="F32" s="14"/>
      <c r="G32" s="15"/>
      <c r="H32" s="15"/>
      <c r="I32" s="15"/>
      <c r="J32" s="15"/>
      <c r="K32" s="15"/>
      <c r="L32" s="15"/>
      <c r="M32" s="15"/>
      <c r="N32" s="10">
        <f t="shared" si="0"/>
        <v>0</v>
      </c>
      <c r="O32" s="10">
        <f t="shared" si="0"/>
        <v>0</v>
      </c>
      <c r="P32" s="42" t="e">
        <f t="shared" si="1"/>
        <v>#DIV/0!</v>
      </c>
      <c r="Q32" s="42" t="e">
        <f t="shared" si="3"/>
        <v>#DIV/0!</v>
      </c>
      <c r="R32" s="42" t="e">
        <f t="shared" si="2"/>
        <v>#DIV/0!</v>
      </c>
      <c r="S32" s="38">
        <f>SUM((G3+G4+G5+G6+G7+G8+G9+G10+G11+G12+G13+G14+G15+G16+G17+G18+G19+G20+G21+G22+G23+G24+G25+G26+G27+G28+G29+G30+G31+G32+K3+K4+K5+K6+K7+K8+K9+K10+K11+K12+K13+K14+K15+K16+K17+K18+K19+K20+K21+K22+K23+K24+K25+K26+K27+K28+K29+K30+K31+K32)/(F3+F4+F5+F6+F7+F8+F9+F10+F11+F12+F13+F14+F15+F16+F17+F18+F19+F20+F21+F22+F23+F24+F25+F26+F27+F28+F29+F30+F31+F32+J3+J4+J5+J6+J7+J8+J9+J10+J11+J12+J13+J14+J15+J16+J17+J18+J19+J20+J21+J22+J23+J24+J25+J26+J27+J28+J29+J30+J31+J32))</f>
        <v>12.020942408376964</v>
      </c>
    </row>
    <row r="33" spans="1:19" ht="15.75" x14ac:dyDescent="0.25">
      <c r="A33" s="8"/>
      <c r="B33" s="9">
        <f t="shared" ref="B33" si="16">SUM(B31+7)</f>
        <v>46391</v>
      </c>
      <c r="C33" s="42"/>
      <c r="D33" s="10"/>
      <c r="E33" s="10"/>
      <c r="F33" s="14"/>
      <c r="G33" s="15"/>
      <c r="H33" s="15"/>
      <c r="I33" s="15"/>
      <c r="J33" s="15"/>
      <c r="K33" s="15"/>
      <c r="L33" s="15"/>
      <c r="M33" s="15"/>
      <c r="N33" s="10">
        <f t="shared" si="0"/>
        <v>0</v>
      </c>
      <c r="O33" s="10">
        <f t="shared" si="0"/>
        <v>0</v>
      </c>
      <c r="P33" s="42" t="e">
        <f t="shared" si="1"/>
        <v>#DIV/0!</v>
      </c>
      <c r="Q33" s="42" t="e">
        <f t="shared" si="3"/>
        <v>#DIV/0!</v>
      </c>
      <c r="R33" s="42" t="e">
        <f t="shared" si="2"/>
        <v>#DIV/0!</v>
      </c>
      <c r="S33" s="38">
        <f>SUM((G3+G4+G5+G6+G7+G8+G9+G10+G11+G12+G13+G14+G15+G16+G17+G18+G19+G20+G21+G22+G23+G24+G25+G26+G27+G28+G29+G30+G31+G32+G33+K3+K4+K5+K6+K7+K8+K9+K10+K11+K12+K13+K14+K15+K16+K17+K18+K19+K20+K21+K22+K23+K24+K25+K26+K27+K28+K29+K30+K31+K32+K33)/(F3+F4+F5+F6+F7+F8+F9+F10+F11+F12+F13+F14+F15+F16+F17+F18+F19+F20+F21+F22+F23+F24+F25+F26+F27+F28+F29+F30+F31+F32+F33+J3+J4+J5+J6+J7+J8+J9+J10+J11+J12+J13+J14+J15+J16+J17+J18+J19+J20+J21+J22+J23+J24+J25+J26+J27+J28+J29+J30+J31+J32+J33))</f>
        <v>12.020942408376964</v>
      </c>
    </row>
    <row r="34" spans="1:19" ht="15.75" x14ac:dyDescent="0.25">
      <c r="A34" s="8"/>
      <c r="B34" s="8"/>
      <c r="C34" s="42"/>
      <c r="D34" s="13"/>
      <c r="E34" s="13"/>
      <c r="F34" s="14"/>
      <c r="G34" s="15"/>
      <c r="H34" s="15"/>
      <c r="I34" s="15"/>
      <c r="J34" s="15"/>
      <c r="K34" s="15"/>
      <c r="L34" s="15"/>
      <c r="M34" s="15"/>
      <c r="N34" s="10">
        <f t="shared" si="0"/>
        <v>0</v>
      </c>
      <c r="O34" s="10">
        <f t="shared" si="0"/>
        <v>0</v>
      </c>
      <c r="P34" s="42" t="e">
        <f t="shared" si="1"/>
        <v>#DIV/0!</v>
      </c>
      <c r="Q34" s="42" t="e">
        <f t="shared" si="3"/>
        <v>#DIV/0!</v>
      </c>
      <c r="R34" s="42" t="e">
        <f t="shared" si="2"/>
        <v>#DIV/0!</v>
      </c>
      <c r="S34" s="38">
        <f>SUM((G3+G4+G5+G6+G7+G8+G9+G10+G11+G12+G13+G14+G15+G16+G17+G18+G19+G20+G21+G22+G23+G24+G25+G26+G27+G28+G29+G30+G31+G32+G33+G34+K3+K4+K5+K6+K7+K8+K9+K10+K11+K12+K13+K14+K15+K16+K17+K18+K19+K20+K21+K22+K23+K24+K25+K26+K27+K28+K29+K30+K31+K32+K33+K34)/(F3+F4+F5+F6+F7+F8+F9+F10+F11+F12+F13+F14+F15+F16+F17+F18+F19+F20+F21+F22+F23+F24+F25+F26+F27+F28+F29+F30+F31+F32+F33+F34+J3+J4+J5+J6+J7+J8+J9+J10+J11+J12+J13+J14+J15+J16+J17+J18+J19+J20+J21+J22+J23+J24+J25+J26+J27+J28+J29+J30+J31+J32+J33+J34))</f>
        <v>12.020942408376964</v>
      </c>
    </row>
    <row r="35" spans="1:19" ht="15.75" x14ac:dyDescent="0.25">
      <c r="A35" s="8"/>
      <c r="B35" s="9">
        <f t="shared" ref="B35" si="17">SUM(B33+7)</f>
        <v>46398</v>
      </c>
      <c r="C35" s="42"/>
      <c r="D35" s="10"/>
      <c r="E35" s="10"/>
      <c r="F35" s="14"/>
      <c r="G35" s="15"/>
      <c r="H35" s="15"/>
      <c r="I35" s="15"/>
      <c r="J35" s="15"/>
      <c r="K35" s="15"/>
      <c r="L35" s="15"/>
      <c r="M35" s="15"/>
      <c r="N35" s="10">
        <f t="shared" si="0"/>
        <v>0</v>
      </c>
      <c r="O35" s="10">
        <f t="shared" si="0"/>
        <v>0</v>
      </c>
      <c r="P35" s="42" t="e">
        <f t="shared" si="1"/>
        <v>#DIV/0!</v>
      </c>
      <c r="Q35" s="42" t="e">
        <f t="shared" si="3"/>
        <v>#DIV/0!</v>
      </c>
      <c r="R35" s="42" t="e">
        <f t="shared" si="2"/>
        <v>#DIV/0!</v>
      </c>
      <c r="S35" s="38">
        <f>SUM((G3+G4+G5+G6+G7+G8+G9+G10+G11+G12+G13+G14+G15+G16+G17+G18+G19+G20+G21+G22+G23+G24+G25+G26+G27+G28+G29+G30+G31+G32+G33+G34+G35+K3+K4+K5+K6+K7+K8+K9+K10+K11+K12+K13+K14+K15+K16+K17+K18+K19+K20+K21+K22+K23+K24+K25+K26+K27+K28+K29+K30+K31+K32+K33+K34+K35)/(F3+F4+F5+F6+F7+F8+F9+F10+F11+F12+F13+F14+F15+F16+F17+F18+F19+F20+F21+F22+F23+F24+F25+F26+F27+F28+F29+F30+F31+F32+F33+F34+F35+J3+J4+J5+J6+J7+J8+J9+J10+J11+J12+J13+J14+J15+J16+J17+J18+J19+J20+J21+J22+J23+J24+J25+J26+J27+J28+J29+J30+J31+J32+J33+J34+J35))</f>
        <v>12.020942408376964</v>
      </c>
    </row>
    <row r="36" spans="1:19" ht="15.75" x14ac:dyDescent="0.25">
      <c r="A36" s="8"/>
      <c r="B36" s="8"/>
      <c r="C36" s="42"/>
      <c r="D36" s="13"/>
      <c r="E36" s="13"/>
      <c r="F36" s="14"/>
      <c r="G36" s="15"/>
      <c r="H36" s="15"/>
      <c r="I36" s="15"/>
      <c r="J36" s="15"/>
      <c r="K36" s="15"/>
      <c r="L36" s="15"/>
      <c r="M36" s="15"/>
      <c r="N36" s="10">
        <f t="shared" si="0"/>
        <v>0</v>
      </c>
      <c r="O36" s="10">
        <f t="shared" si="0"/>
        <v>0</v>
      </c>
      <c r="P36" s="42" t="e">
        <f t="shared" si="1"/>
        <v>#DIV/0!</v>
      </c>
      <c r="Q36" s="42" t="e">
        <f t="shared" si="3"/>
        <v>#DIV/0!</v>
      </c>
      <c r="R36" s="42" t="e">
        <f t="shared" si="2"/>
        <v>#DIV/0!</v>
      </c>
      <c r="S36" s="38">
        <f>SUM((G3+G4+G5+G6+G7+G8+G9+G10+G11+G12+G13+G14+G15+G16+G17+G18+G19+G20+G21+G22+G23+G24+G25+G26+G27+G28+G29+G30+G31+G32+G33+G34+G35+G36+K3+K4+K5+K6+K7+K8+K9+K10+K11+K12+K13+K14+K15+K16+K17+K18+K19+K20+K21+K22+K23+K24+K25+K26+K27+K28+K29+K30+K31+K32+K33+K34+K35+K36)/(F3+F4+F5+F6+F7+F8+F9+F10+F11+F12+F13+F14+F15+F16+F17+F18+F19+F20+F21+F22+F23+F24+F25+F26+F27+F28+F29+F30+F31+F32+F33+F34+F35+F36+J3+J4+J5+J6+J7+J8+J9+J10+J11+J12+J13+J14+J15+J16+J17+J18+J19+J20+J21+J22+J23+J24+J25+J26+J27+J28+J29+J30+J31+J32+J33+J34+J35+J36))</f>
        <v>12.020942408376964</v>
      </c>
    </row>
    <row r="37" spans="1:19" ht="15.75" x14ac:dyDescent="0.25">
      <c r="A37" s="8"/>
      <c r="B37" s="9">
        <f t="shared" ref="B37:B41" si="18">SUM(B35+7)</f>
        <v>46405</v>
      </c>
      <c r="C37" s="42"/>
      <c r="D37" s="10"/>
      <c r="E37" s="10"/>
      <c r="F37" s="14"/>
      <c r="G37" s="15"/>
      <c r="H37" s="15"/>
      <c r="I37" s="15"/>
      <c r="J37" s="15"/>
      <c r="K37" s="15"/>
      <c r="L37" s="15"/>
      <c r="M37" s="15"/>
      <c r="N37" s="10">
        <f t="shared" si="0"/>
        <v>0</v>
      </c>
      <c r="O37" s="10">
        <f t="shared" si="0"/>
        <v>0</v>
      </c>
      <c r="P37" s="42" t="e">
        <f t="shared" si="1"/>
        <v>#DIV/0!</v>
      </c>
      <c r="Q37" s="42" t="e">
        <f t="shared" si="3"/>
        <v>#DIV/0!</v>
      </c>
      <c r="R37" s="42" t="e">
        <f t="shared" si="2"/>
        <v>#DIV/0!</v>
      </c>
      <c r="S37" s="38">
        <f>SUM((G3+G4+G5+G6+G7+G8+G9+G10+G11+G12+G13+G14+G15+G16+G17+G18+G19+G20+G21+G22+G23+G24+G25+G26+G27+G28+G29+G30+G31+G32+G33+G34+G35+G36+G37+K3+K4+K5+K6+K7+K8+K9+K10+K11+K12+K13+K14+K15+K16+K17+K18+K19+K20+K21+K22+K23+K24+K25+K26+K27+K28+K29+K30+K31+K32+K33+K34+K35+K36+K37)/(F3+F4+F5+F6+F7+F8+F9+F10+F11+F12+F13+F14+F15+F16+F17+F18+F19+F20+F21+F22+F23+F24+F25+F26+F27+F28+F29+F30+F31+F32+F33+F34+F35+F36+F37+J3+J4+J5+J6+J7+J8+J9+J10+J11+J12+J13+J14+J15+J16+J17+J18+J19+J20+J21+J22+J23+J24+J25+J26+J27+J28+J29+J30+J31+J32+J33+J34+J35+J36+J37))</f>
        <v>12.020942408376964</v>
      </c>
    </row>
    <row r="38" spans="1:19" ht="15.75" x14ac:dyDescent="0.25">
      <c r="A38" s="8"/>
      <c r="B38" s="8"/>
      <c r="C38" s="42"/>
      <c r="D38" s="13"/>
      <c r="E38" s="13"/>
      <c r="F38" s="14"/>
      <c r="G38" s="15"/>
      <c r="H38" s="15"/>
      <c r="I38" s="15"/>
      <c r="J38" s="15"/>
      <c r="K38" s="15"/>
      <c r="L38" s="15"/>
      <c r="M38" s="15"/>
      <c r="N38" s="10">
        <f t="shared" si="0"/>
        <v>0</v>
      </c>
      <c r="O38" s="10">
        <f t="shared" si="0"/>
        <v>0</v>
      </c>
      <c r="P38" s="42" t="e">
        <f t="shared" si="1"/>
        <v>#DIV/0!</v>
      </c>
      <c r="Q38" s="42" t="e">
        <f t="shared" si="3"/>
        <v>#DIV/0!</v>
      </c>
      <c r="R38" s="42" t="e">
        <f t="shared" si="2"/>
        <v>#DIV/0!</v>
      </c>
      <c r="S38" s="38">
        <f>SUM((G3+G4+G5+G6+G7+G8+G9+G10+G11+G12+G13+G14+G15+G16+G17+G18+G19+G20+G21+G22+G23+G24+G25+G26+G27+G28+G29+G30+G31+G32+G33+G34+G35+G36+G37+G38+K3+K4+K5+K6+K7+K8+K9+K10+K11+K12+K13+K14+K15+K16+K17+K18+K19+K20+K21+K22+K23+K24+K25+K26+K27+K28+K29+K30+K31+K32+K33+K34+K35+K36+K37+K38)/(F3+F4+F5+F6+F7+F8+F9+F10+F11+F12+F13+F14+F15+F16+F17+F18+F19+F20+F21+F22+F23+F24+F25+F26+F27+F28+F29+F30+F31+F32+F33+F34+F35+F36+F37+F38+J3+J4+J5+J6+J7+J8+J9+J10+J11+J12+J13+J14+J15+J16+J17+J18+J19+J20+J21+J22+J23+J24+J25+J26+J27+J28+J29+J30+J31+J32+J33+J34+J35+J36+J37+J38))</f>
        <v>12.020942408376964</v>
      </c>
    </row>
    <row r="39" spans="1:19" ht="15.75" x14ac:dyDescent="0.25">
      <c r="A39" s="8"/>
      <c r="B39" s="9">
        <f t="shared" ref="B39" si="19">SUM(B37+7)</f>
        <v>46412</v>
      </c>
      <c r="C39" s="42"/>
      <c r="D39" s="10"/>
      <c r="E39" s="10"/>
      <c r="F39" s="14"/>
      <c r="G39" s="15"/>
      <c r="H39" s="15"/>
      <c r="I39" s="15"/>
      <c r="J39" s="15"/>
      <c r="K39" s="15"/>
      <c r="L39" s="15"/>
      <c r="M39" s="15"/>
      <c r="N39" s="10">
        <f t="shared" si="0"/>
        <v>0</v>
      </c>
      <c r="O39" s="10">
        <f t="shared" si="0"/>
        <v>0</v>
      </c>
      <c r="P39" s="42" t="e">
        <f t="shared" si="1"/>
        <v>#DIV/0!</v>
      </c>
      <c r="Q39" s="42" t="e">
        <f t="shared" si="3"/>
        <v>#DIV/0!</v>
      </c>
      <c r="R39" s="42" t="e">
        <f t="shared" si="2"/>
        <v>#DIV/0!</v>
      </c>
      <c r="S39" s="38">
        <f>SUM((G3+G4+G5+G6+G7+G8+G9+G10+G11+G12+G13+G14+G15+G16+G17+G18+G19+G20+G21+G22+G23+G24+G25+G26+G27+G28+G29+G30+G31+G32+G33+G34+G35+G36+G37+G38+G39+K3+K4+K5+K6+K7+K8+K9+K10+K11+K12+K13+K14+K15+K16+K17+K18+K19+K20+K21+K22+K23+K24+K25+K26+K27+K28+K29+K30+K31+K32+K33+K34+K35+K36+K37+K38+K39)/(F3+F4+F5+F6+F7+F8+F9+F10+F11+F12+F13+F14+F15+F16+F17+F18+F19+F20+F21+F22+F23+F24+F25+F26+F27+F28+F29+F30+F31+F32+F33+F34+F35+F36+F37+F38+F39+J3+J4+J5+J6+J7+J8+J9+J10+J11+J12+J13+J14+J15+J16+J17+J18+J19+J20+J21+J22+J23+J24+J25+J26+J27+J28+J29+J30+J31+J32+J33+J34+J35+J36+J37+J38+J39))</f>
        <v>12.020942408376964</v>
      </c>
    </row>
    <row r="40" spans="1:19" ht="15.75" x14ac:dyDescent="0.25">
      <c r="A40" s="8"/>
      <c r="B40" s="8"/>
      <c r="C40" s="42"/>
      <c r="D40" s="13"/>
      <c r="E40" s="13"/>
      <c r="F40" s="14"/>
      <c r="G40" s="15"/>
      <c r="H40" s="15"/>
      <c r="I40" s="15"/>
      <c r="J40" s="15"/>
      <c r="K40" s="15"/>
      <c r="L40" s="15"/>
      <c r="M40" s="15"/>
      <c r="N40" s="10">
        <f t="shared" si="0"/>
        <v>0</v>
      </c>
      <c r="O40" s="10">
        <f t="shared" si="0"/>
        <v>0</v>
      </c>
      <c r="P40" s="42" t="e">
        <f t="shared" si="1"/>
        <v>#DIV/0!</v>
      </c>
      <c r="Q40" s="42" t="e">
        <f t="shared" si="3"/>
        <v>#DIV/0!</v>
      </c>
      <c r="R40" s="42" t="e">
        <f t="shared" si="2"/>
        <v>#DIV/0!</v>
      </c>
      <c r="S40" s="38">
        <f>SUM((G3+G4+G5+G6+G7+G8+G9+G10+G11+G12+G13+G14+G15+G16+G17+G18+G19+G20+G21+G22+G23+G24+G25+G26+G27+G28+G29+G30+G31+G32+G33+G34+G35+G36+G37+G38+G39+G40+K3+K4+K5+K6+K7+K8+K9+K10+K11+K12+K13+K14+K15+K16+K17+K18+K19+K20+K21+K22+K23+K24+K25+K26+K27+K28+K29+K30+K31+K32+K33+K34+K35+K36+K37+K38+K39+K40)/(F3+F4+F5+F6+F7+F8+F9+F10+F11+F12+F13+F14+F15+F16+F17+F18+F19+F20+F21+F22+F23+F24+F25+F26+F27+F28+F29+F30+F31+F32+F33+F34+F35+F36+F37+F38+F39+F40+J3+J4+J5+J6+J7+J8+J9+J10+J11+J12+J13+J14+J15+J16+J17+J18+J19+J20+J21+J22+J23+J24+J25+J26+J27+J28+J29+J30+J31+J32+J33+J34+J35+J36+J37+J38+J39+J40))</f>
        <v>12.020942408376964</v>
      </c>
    </row>
    <row r="41" spans="1:19" ht="15.75" x14ac:dyDescent="0.25">
      <c r="A41" s="8"/>
      <c r="B41" s="9">
        <f t="shared" si="18"/>
        <v>46419</v>
      </c>
      <c r="C41" s="42"/>
      <c r="D41" s="10"/>
      <c r="E41" s="10"/>
      <c r="F41" s="14"/>
      <c r="G41" s="15"/>
      <c r="H41" s="15"/>
      <c r="I41" s="15"/>
      <c r="J41" s="15"/>
      <c r="K41" s="15"/>
      <c r="L41" s="15"/>
      <c r="M41" s="15"/>
      <c r="N41" s="10">
        <f t="shared" si="0"/>
        <v>0</v>
      </c>
      <c r="O41" s="10">
        <f t="shared" si="0"/>
        <v>0</v>
      </c>
      <c r="P41" s="42" t="e">
        <f t="shared" si="1"/>
        <v>#DIV/0!</v>
      </c>
      <c r="Q41" s="42" t="e">
        <f t="shared" si="3"/>
        <v>#DIV/0!</v>
      </c>
      <c r="R41" s="42" t="e">
        <f t="shared" si="2"/>
        <v>#DIV/0!</v>
      </c>
      <c r="S41" s="38">
        <f>SUM((G3+G4+G5+G6+G7+G8+G9+G10+G11+G12+G13+G14+G15+G16+G17+G18+G19+G20+G21+G22+G23+G24+G25+G26+G27+G28+G29+G30+G31+G32+G33+G34+G35+G36+G37+G38+G39+G40+G41+K3+K4+K5+K6+K7+K8+K9+K10+K11+K12+K13+K14+K15+K16+K17+K18+K19+K20+K21+K22+K23+K24+K25+K26+K27+K28+K29+K30+K31+K32+K33+K34+K35+K36+K37+K38+K39+K40+K41)/(F3+F4+F5+F6+F7+F8+F9+F10+F11+F12+F13+F14+F15+F16+F17+F18+F19+F20+F21+F22+F23+F24+F25+F26+F27+F28+F29+F30+F31+F32+F33+F34+F35+F36+F37+F38+F39+F40+F41+J3+J4+J5+J6+J7+J8+J9+J10+J11+J12+J13+J14+J15+J16+J17+J18+J19+J20+J21+J22+J23+J24+J25+J26+J27+J28+J29+J30+J31+J32+J33+J34+J35+J36+J37+J38+J39+J40+J41))</f>
        <v>12.020942408376964</v>
      </c>
    </row>
    <row r="42" spans="1:19" ht="15.75" x14ac:dyDescent="0.25">
      <c r="A42" s="8"/>
      <c r="B42" s="8"/>
      <c r="C42" s="42"/>
      <c r="D42" s="13"/>
      <c r="E42" s="13"/>
      <c r="F42" s="14"/>
      <c r="G42" s="15"/>
      <c r="H42" s="15"/>
      <c r="I42" s="15"/>
      <c r="J42" s="15"/>
      <c r="K42" s="15"/>
      <c r="L42" s="15"/>
      <c r="M42" s="15"/>
      <c r="N42" s="10">
        <f t="shared" si="0"/>
        <v>0</v>
      </c>
      <c r="O42" s="10">
        <f t="shared" si="0"/>
        <v>0</v>
      </c>
      <c r="P42" s="42" t="e">
        <f t="shared" si="1"/>
        <v>#DIV/0!</v>
      </c>
      <c r="Q42" s="42" t="e">
        <f t="shared" si="3"/>
        <v>#DIV/0!</v>
      </c>
      <c r="R42" s="42" t="e">
        <f t="shared" si="2"/>
        <v>#DIV/0!</v>
      </c>
      <c r="S42" s="38">
        <f>SUM((G3+G4+G5+G6+G7+G8+G9+G10+G11+G12+G13+G14+G15+G16+G17+G18+G19+G20+G21+G22+G23+G24+G25+G26+G27+G28+G29+G30+G31+G32+G33+G34+G35+G36+G37+G38+G39+G40+G41+G42+K3+K4+K5+K6+K7+K8+K9+K10+K11+K12+K13+K14+K15+K16+K17+K18+K19+K20+K21+K22+K23+K24+K25+K26+K27+K28+K29+K30+K31+K32+K33+K34+K35+K36+K37+K38+K39+K40+K41+K42)/(F3+F4+F5+F6+F7+F8+F9+F10+F11+F12+F13+F14+F15+F16+F17+F18+F19+F20+F21+F22+F23+F24+F25+F26+F27+F28+F29+F30+F31+F32+F33+F34+F35+F36+F37+F38+F39+F40+F41+F42+J3+J4+J5+J6+J7+J8+J9+J10+J11+J12+J13+J14+J15+J16+J17+J18+J19+J20+J21+J22+J23+J24+J25+J26+J27+J28+J29+J30+J31+J32+J33+J34+J35+J36+J37+J38+J39+J40+J41+J42))</f>
        <v>12.020942408376964</v>
      </c>
    </row>
    <row r="43" spans="1:19" ht="15.75" x14ac:dyDescent="0.25">
      <c r="A43" s="8"/>
      <c r="B43" s="9"/>
      <c r="C43" s="42"/>
      <c r="D43" s="10"/>
      <c r="E43" s="10"/>
      <c r="F43" s="14"/>
      <c r="G43" s="15"/>
      <c r="H43" s="15"/>
      <c r="I43" s="15"/>
      <c r="J43" s="15"/>
      <c r="K43" s="15"/>
      <c r="L43" s="15"/>
      <c r="M43" s="15"/>
      <c r="N43" s="10">
        <f t="shared" si="0"/>
        <v>0</v>
      </c>
      <c r="O43" s="10">
        <f t="shared" si="0"/>
        <v>0</v>
      </c>
      <c r="P43" s="42" t="e">
        <f t="shared" si="1"/>
        <v>#DIV/0!</v>
      </c>
      <c r="Q43" s="42" t="e">
        <f t="shared" si="3"/>
        <v>#DIV/0!</v>
      </c>
      <c r="R43" s="42" t="e">
        <f t="shared" si="2"/>
        <v>#DIV/0!</v>
      </c>
      <c r="S43" s="38">
        <f>SUM((G3+G4+G5+G6+G7+G8+G9+G10+G11+G12+G13+G14+G15+G16+G17+G18+G19+G20+G21+G22+G23+G24+G25+G26+G27+G28+G29+G30+G31+G32+G33+G34+G35+G36+G37+G38+G39+G40+G41+G42+G43+K3+K4+K5+K6+K7+K8+K9+K10+K11+K12+K13+K14+K15+K16+K17+K18+K19+K20+K21+K22+K23+K24+K25+K26+K27+K28+K29+K30+K31+K32+K33+K34+K35+K36+K37+K38+K39+K40+K41+K42+K43)/(F3+F4+F5+F6+F7+F8+F9+F10+F11+F12+F13+F14+F15+F16+F17+F18+F19+F20+F21+F22+F23+F24+F25+F26+F27+F28+F29+F30+F31+F32+F33+F34+F35+F36+F37+F38+F39+F40+F41+F42+F43+J3+J4+J5+J6+J7+J8+J9+J10+J11+J12+J13+J14+J15+J16+J17+J18+J19+J20+J21+J22+J23+J24+J25+J26+J27+J28+J29+J30+J31+J32+J33+J34+J35+J36+J37+J38+J39+J40+J41+J42+J43))</f>
        <v>12.020942408376964</v>
      </c>
    </row>
    <row r="44" spans="1:19" ht="15.75" x14ac:dyDescent="0.25">
      <c r="A44" s="8"/>
      <c r="B44" s="8"/>
      <c r="C44" s="42"/>
      <c r="D44" s="13"/>
      <c r="E44" s="13"/>
      <c r="F44" s="14"/>
      <c r="G44" s="15"/>
      <c r="H44" s="15"/>
      <c r="I44" s="15"/>
      <c r="J44" s="15"/>
      <c r="K44" s="15"/>
      <c r="L44" s="15"/>
      <c r="M44" s="15"/>
      <c r="N44" s="10">
        <f t="shared" si="0"/>
        <v>0</v>
      </c>
      <c r="O44" s="10">
        <f t="shared" si="0"/>
        <v>0</v>
      </c>
      <c r="P44" s="42" t="e">
        <f t="shared" si="1"/>
        <v>#DIV/0!</v>
      </c>
      <c r="Q44" s="42" t="e">
        <f t="shared" si="3"/>
        <v>#DIV/0!</v>
      </c>
      <c r="R44" s="42" t="e">
        <f t="shared" si="2"/>
        <v>#DIV/0!</v>
      </c>
      <c r="S44" s="38">
        <f>SUM((G3+G4+G5+G6+G7+G8+G9+G10+G11+G12+G13+G14+G15+G16+G17+G18+G19+G20+G21+G22+G23+G24+G25+G26+G27+G28+G29+G30+G31+G32+G33+G34+G35+G36+G37+G38+G39+G40+G41+G42+G43+G44+K3+K4+K5+K6+K7+K8+K9+K10+K11+K12+K13+K14+K15+K16+K17+K18+K19+K20+K21+K22+K23+K24+K25+K26+K27+K28+K29+K30+K31+K32+K33+K34+K35+K36+K37+K38+K39+K40+K41+K42+K43+K44)/(F3+F4+F5+F6+F7+F8+F9+F10+F11+F12+F13+F14+F15+F16+F17+F18+F19+F20+F21+F22+F23+F24+F25+F26+F27+F28+F29+F30+F31+F32+F33+F34+F35+F36+F37+F38+F39+F40+F41+F42+F43+F44+J3+J4+J5+J6+J7+J8+J9+J10+J11+J12+J13+J14+J15+J16+J17+J18+J19+J20+J21+J22+J23+J24+J25+J26+J27+J28+J29+J30+J31+J32+J33+J34+J35+J36+J37+J38+J39+J40+J41+J42+J43+J44))</f>
        <v>12.020942408376964</v>
      </c>
    </row>
    <row r="45" spans="1:19" ht="15.75" x14ac:dyDescent="0.25">
      <c r="A45" s="8"/>
      <c r="B45" s="9"/>
      <c r="C45" s="42"/>
      <c r="D45" s="10"/>
      <c r="E45" s="10"/>
      <c r="F45" s="14"/>
      <c r="G45" s="15"/>
      <c r="H45" s="15"/>
      <c r="I45" s="15"/>
      <c r="J45" s="15"/>
      <c r="K45" s="15"/>
      <c r="L45" s="15"/>
      <c r="M45" s="15"/>
      <c r="N45" s="10">
        <f t="shared" si="0"/>
        <v>0</v>
      </c>
      <c r="O45" s="10">
        <f t="shared" si="0"/>
        <v>0</v>
      </c>
      <c r="P45" s="42" t="e">
        <f t="shared" si="1"/>
        <v>#DIV/0!</v>
      </c>
      <c r="Q45" s="42" t="e">
        <f t="shared" si="3"/>
        <v>#DIV/0!</v>
      </c>
      <c r="R45" s="42" t="e">
        <f t="shared" si="2"/>
        <v>#DIV/0!</v>
      </c>
      <c r="S45" s="38">
        <f>SUM((G3+G4+G5+G6+G7+G8+G9+G10+G11+G12+G13+G14+G15+G16+G17+G18+G19+G20+G21+G22+G23+G24+G25+G26+G27+G28+G29+G30+G31+G32+G33+G34+G35+G36+G37+G38+G39+G40+G41+G42+G43+G44+G45+K3+K4+K5+K6+K7+K8+K9+K10+K11+K12+K13+K14+K15+K16+K17+K18+K19+K20+K21+K22+K23+K24+K25+K26+K27+K28+K29+K30+K31+K32+K33+K34+K35+K36+K37+K38+K39+K40+K41+K42+K43+K44+K45)/(F3+F4+F5+F6+F7+F8+F9+F10+F11+F12+F13+F14+F15+F16+F17+F18+F19+F20+F21+F22+F23+F24+F25+F26+F27+F28+F29+F30+F31+F32+F33+F34+F35+F36+F37+F38+F39+F40+F41+F42+F43+F44+F45+J3+J4+J5+J6+J7+J8+J9+J10+J11+J12+J13+J14+J15+J16+J17+J18+J19+J20+J21+J22+J23+J24+J25+J26+J27+J28+J29+J30+J31+J32+J33+J34+J35+J36+J37+J38+J39+J40+J41+J42+J43+J44+J45))</f>
        <v>12.020942408376964</v>
      </c>
    </row>
    <row r="46" spans="1:19" ht="15.75" x14ac:dyDescent="0.25">
      <c r="A46" s="8"/>
      <c r="B46" s="8"/>
      <c r="C46" s="42"/>
      <c r="D46" s="13"/>
      <c r="E46" s="13"/>
      <c r="F46" s="14"/>
      <c r="G46" s="15"/>
      <c r="H46" s="15"/>
      <c r="I46" s="15"/>
      <c r="J46" s="15"/>
      <c r="K46" s="15"/>
      <c r="L46" s="15"/>
      <c r="M46" s="15"/>
      <c r="N46" s="10">
        <f t="shared" si="0"/>
        <v>0</v>
      </c>
      <c r="O46" s="10">
        <f t="shared" si="0"/>
        <v>0</v>
      </c>
      <c r="P46" s="42" t="e">
        <f t="shared" si="1"/>
        <v>#DIV/0!</v>
      </c>
      <c r="Q46" s="42" t="e">
        <f t="shared" si="3"/>
        <v>#DIV/0!</v>
      </c>
      <c r="R46" s="42" t="e">
        <f t="shared" si="2"/>
        <v>#DIV/0!</v>
      </c>
      <c r="S46" s="38">
        <f>SUM((G3+G4+G5+G6+G7+G8+G9+G10+G11+G12+G13+G14+G15+G16+G17+G18+G19+G20+G21+G22+G23+G24+G25+G26+G27+G28+G29+G30+G31+G32+G33+G34+G35+G36+G37+G38+G39+G40+G41+G42+G43+G44+G45+G46+K3+K4+K5+K6+K7+K8+K9+K10+K11+K12+K13+K14+K15+K16+K17+K18+K19+K20+K21+K22+K23+K24+K25+K26+K27+K28+K29+K30+K31+K32+K33+K34+K35+K36+K37+K38+K39+K40+K41+K42+K43+K44+K45+K46)/(F3+F4+F5+F6+F7+F8+F9+F10+F11+F12+F13+F14+F15+F16+F17+F18+F19+F20+F21+F22+F23+F24+F25+F26+F27+F28+F29+F30+F31+F32+F33+F34+F35+F36+F37+F38+F39+F40+F41+F42+F43+F44+F45+F46+J3+J4+J5+J6+J7+J8+J9+J10+J11+J12+J13+J14+J15+J16+J17+J18+J19+J20+J21+J22+J23+J24+J25+J26+J27+J28+J29+J30+J31+J32+J33+J34+J35+J36+J37+J38+J39+J40+J41+J42+J43+J44+J45+J46))</f>
        <v>12.020942408376964</v>
      </c>
    </row>
    <row r="47" spans="1:19" ht="15.75" x14ac:dyDescent="0.25">
      <c r="A47" s="8"/>
      <c r="B47" s="9"/>
      <c r="C47" s="42"/>
      <c r="D47" s="10"/>
      <c r="E47" s="10"/>
      <c r="F47" s="14"/>
      <c r="G47" s="15"/>
      <c r="H47" s="15"/>
      <c r="I47" s="15"/>
      <c r="J47" s="15"/>
      <c r="K47" s="15"/>
      <c r="L47" s="15"/>
      <c r="M47" s="15"/>
      <c r="N47" s="10">
        <f t="shared" si="0"/>
        <v>0</v>
      </c>
      <c r="O47" s="10">
        <f t="shared" si="0"/>
        <v>0</v>
      </c>
      <c r="P47" s="42" t="e">
        <f t="shared" si="1"/>
        <v>#DIV/0!</v>
      </c>
      <c r="Q47" s="42" t="e">
        <f t="shared" si="3"/>
        <v>#DIV/0!</v>
      </c>
      <c r="R47" s="42" t="e">
        <f t="shared" si="2"/>
        <v>#DIV/0!</v>
      </c>
      <c r="S47" s="38">
        <f>SUM((G3+G4+G5+G6+G7+G8+G9+G10+G11+G12+G13+G14+G15+G16+G17+G18+G19+G20+G21+G22+G23+G24+G25+G26+G27+G28+G29+G30+G31+G32+G33+G34+G35+G36+G37+G38+G39+G40+G41+G42+G43+G44+G45+G46+G47+K3+K4+K5+K6+K7+K8+K9+K10+K11+K12+K13+K14+K15+K16+K17+K18+K19+K20+K21+K22+K23+K24+K25+K26+K27+K28+K29+K30+K31+K32+K33+K34+K35+K36+K37+K38+K39+K40+K41+K42+K43+K44+K45+K46+K47)/(F3+F4+F5+F6+F7+F8+F9+F10+F11+F12+F13+F14+F15+F16+F17+F18+F19+F20+F21+F22+F23+F24+F25+F26+F27+F28+F29+F30+F31+F32+F33+F34+F35+F36+F37+F38+F39+F40+F41+F42+F43+F44+F45+F46+F47+J3+J4+J5+J6+J7+J8+J9+J10+J11+J12+J13+J14+J15+J16+J17+J18+J19+J20+J21+J22+J23+J24+J25+J26+J27+J28+J29+J30+J31+J32+J33+J34+J35+J36+J37+J38+J39+J40+J41+J42+J43+J44+J45+J46+J47))</f>
        <v>12.020942408376964</v>
      </c>
    </row>
    <row r="48" spans="1:19" ht="15.75" x14ac:dyDescent="0.25">
      <c r="A48" s="8"/>
      <c r="B48" s="8"/>
      <c r="C48" s="42"/>
      <c r="D48" s="13"/>
      <c r="E48" s="13"/>
      <c r="F48" s="14"/>
      <c r="G48" s="15"/>
      <c r="H48" s="15"/>
      <c r="I48" s="15"/>
      <c r="J48" s="15"/>
      <c r="K48" s="15"/>
      <c r="L48" s="15"/>
      <c r="M48" s="15"/>
      <c r="N48" s="10">
        <f t="shared" si="0"/>
        <v>0</v>
      </c>
      <c r="O48" s="10">
        <f t="shared" si="0"/>
        <v>0</v>
      </c>
      <c r="P48" s="42" t="e">
        <f t="shared" si="1"/>
        <v>#DIV/0!</v>
      </c>
      <c r="Q48" s="42" t="e">
        <f t="shared" si="3"/>
        <v>#DIV/0!</v>
      </c>
      <c r="R48" s="42" t="e">
        <f t="shared" si="2"/>
        <v>#DIV/0!</v>
      </c>
      <c r="S48" s="38">
        <f>SUM((G3+G4+G5+G6+G7+G8+G9+G10+G11+G12+G13+G14+G15+G16+G17+G18+G19+G20+G21+G22+G23+G24+G25+G26+G27+G28+G29+G30+G31+G32+G33+G34+G35+G36+G37+G38+G39+G40+G41+G42+G43+G44+G45+G46+G47+G48+K3+K4+K5+K6+K7+K8+K9+K10+K11+K12+K13+K14+K15+K16+K17+K18+K19+K20+K21+K22+K23+K24+K25+K26+K27+K28+K29+K30+K31+K32+K33+K34+K35+K36+K37+K38+K39+K40+K41+K42+K43+K44+K45+K46+K47+K48)/(F3+F4+F5+F6+F7+F8+F9+F10+F11+F12+F13+F14+F15+F16+F17+F18+F19+F20+F21+F22+F23+F24+F25+F26+F27+F28+F29+F30+F31+F32+F33+F34+F35+F36+F37+F38+F39+F40+F41+F42+F43+F44+F45+F46+F47+F48+J3+J4+J5+J6+J7+J8+J9+J10+J11+J12+J13+J14+J15+J16+J17+J18+J19+J20+J21+J22+J23+J24+J25+J26+J27+J28+J29+J30+J31+J32+J33+J34+J35+J36+J37+J38+J39+J40+J41+J42+J43+J44+J45+J46+J47+J48))</f>
        <v>12.020942408376964</v>
      </c>
    </row>
    <row r="49" spans="1:19" ht="15.75" x14ac:dyDescent="0.25">
      <c r="A49" s="8"/>
      <c r="B49" s="9"/>
      <c r="C49" s="42"/>
      <c r="D49" s="10"/>
      <c r="E49" s="10"/>
      <c r="F49" s="14"/>
      <c r="G49" s="15"/>
      <c r="H49" s="15"/>
      <c r="I49" s="15"/>
      <c r="J49" s="15"/>
      <c r="K49" s="15"/>
      <c r="L49" s="15"/>
      <c r="M49" s="15"/>
      <c r="N49" s="10">
        <f t="shared" si="0"/>
        <v>0</v>
      </c>
      <c r="O49" s="10">
        <f t="shared" si="0"/>
        <v>0</v>
      </c>
      <c r="P49" s="42" t="e">
        <f t="shared" si="1"/>
        <v>#DIV/0!</v>
      </c>
      <c r="Q49" s="42" t="e">
        <f t="shared" si="3"/>
        <v>#DIV/0!</v>
      </c>
      <c r="R49" s="42" t="e">
        <f t="shared" si="2"/>
        <v>#DIV/0!</v>
      </c>
      <c r="S49" s="38">
        <f>SUM((G3+G4+G5+G6+G7+G8+G9+G10+G11+G12+G13+G14+G15+G16+G17+G18+G19+G20+G21+G22+G23+G24+G25+G26+G27+G28+G29+G30+G31+G32+G33+G34+G35+G36+G37+G38+G39+G40+G41+G42+G43+G44+G45+G46+G47+G48+G49+K3+K4+K5+K6+K7+K8+K9+K10+K11+K12+K13+K14+K15+K16+K17+K18+K19+K20+K21+K22+K23+K24+K25+K26+K27+K28+K29+K30+K31+K32+K33+K34+K35+K36+K37+K38+K39+K40+K41+K42+K43+K44+K45+K46+K47+K48+K49)/(F3+F4+F5+F6+F7+F8+F9+F10+F11+F12+F13+F14+F15+F16+F17+F18+F19+F20+F21+F22+F23+F24+F25+F26+F27+F28+F29+F30+F31+F32+F33+F34+F35+F36+F37+F38+F39+F40+F41+F42+F43+F44+F45+F46+F47+F48+F49+J3+J4+J5+J6+J7+J8+J9+J10+J11+J12+J13+J14+J15+J16+J17+J18+J19+J20+J21+J22+J23+J24+J25+J26+J27+J28+J29+J30+J31+J32+J33+J34+J35+J36+J37+J38+J39+J40+J41+J42+J43+J44+J45+J46+J47+J48+J49))</f>
        <v>12.020942408376964</v>
      </c>
    </row>
    <row r="50" spans="1:19" ht="15.75" x14ac:dyDescent="0.25">
      <c r="A50" s="8"/>
      <c r="B50" s="8"/>
      <c r="C50" s="42"/>
      <c r="D50" s="13"/>
      <c r="E50" s="13"/>
      <c r="F50" s="14"/>
      <c r="G50" s="15"/>
      <c r="H50" s="15"/>
      <c r="I50" s="15"/>
      <c r="J50" s="15"/>
      <c r="K50" s="15"/>
      <c r="L50" s="15"/>
      <c r="M50" s="15"/>
      <c r="N50" s="10">
        <f t="shared" si="0"/>
        <v>0</v>
      </c>
      <c r="O50" s="10">
        <f t="shared" si="0"/>
        <v>0</v>
      </c>
      <c r="P50" s="42" t="e">
        <f t="shared" si="1"/>
        <v>#DIV/0!</v>
      </c>
      <c r="Q50" s="42" t="e">
        <f t="shared" si="3"/>
        <v>#DIV/0!</v>
      </c>
      <c r="R50" s="42" t="e">
        <f t="shared" si="2"/>
        <v>#DIV/0!</v>
      </c>
      <c r="S50" s="38">
        <f>SUM((G3+G4+G5+G6+G7+G8+G9+G10+G11+G12+G13+G14+G15+G16+G17+G18+G19+G20+G21+G22+G23+G24+G25+G26+G27+G28+G29+G30+G31+G32+G33+G34+G35+G36+G37+G38+G39+G40+G41+G42+G43+G44+G45+G46+G47+G48+G49+G50+K3+K4+K5+K6+K7+K8+K9+K10+K11+K12+K13+K14+K15+K16+K17+K18+K19+K20+K21+K22+K23+K24+K25+K26+K27+K28+K29+K30+K31+K32+K33+K34+K35+K36+K37+K38+K39+K40+K41+K42+K43+K44+K45+K46+K47+K48+K49+K50)/(F3+F4+F5+F6+F7+F8+F9+F10+F11+F12+F13+F14+F15+F16+F17+F18+F19+F20+F21+F22+F23+F24+F25+F26+F27+F28+F29+F30+F31+F32+F33+F34+F35+F36+F37+F38+F39+F40+F41+F42+F43+F44+F45+F46+F47+F48+F49+F50+J3+J4+J5+J6+J7+J8+J9+J10+J11+J12+J13+J14+J15+J16+J17+J18+J19+J20+J21+J22+J23+J24+J25+J26+J27+J28+J29+J30+J31+J32+J33+J34+J35+J36+J37+J38+J39+J40+J41+J42+J43+J44+J45+J46+J47+J48+J49+J50))</f>
        <v>12.020942408376964</v>
      </c>
    </row>
    <row r="51" spans="1:19" ht="15.75" x14ac:dyDescent="0.25">
      <c r="A51" s="8"/>
      <c r="B51" s="9"/>
      <c r="C51" s="42"/>
      <c r="D51" s="10"/>
      <c r="E51" s="10"/>
      <c r="F51" s="14"/>
      <c r="G51" s="15"/>
      <c r="H51" s="15"/>
      <c r="I51" s="15"/>
      <c r="J51" s="15"/>
      <c r="K51" s="15"/>
      <c r="L51" s="15"/>
      <c r="M51" s="15"/>
      <c r="N51" s="10">
        <f t="shared" si="0"/>
        <v>0</v>
      </c>
      <c r="O51" s="10">
        <f t="shared" si="0"/>
        <v>0</v>
      </c>
      <c r="P51" s="42" t="e">
        <f t="shared" si="1"/>
        <v>#DIV/0!</v>
      </c>
      <c r="Q51" s="42" t="e">
        <f t="shared" si="3"/>
        <v>#DIV/0!</v>
      </c>
      <c r="R51" s="42" t="e">
        <f t="shared" si="2"/>
        <v>#DIV/0!</v>
      </c>
      <c r="S51" s="38">
        <f>SUM((G3+G4+G5+G6+G7+G8+G9+G10+G11+G12+G13+G14+G15+G16+G17+G18+G19+G20+G21+G22+G23+G24+G25+G26+G27+G28+G29+G30+G31+G32+G33+G34+G35+G36+G37+G38+G39+G40+G41+G42+G43+G44+G45+G46+G47+G48+G49+G50+G51+K3+K4+K5+K6+K7+K8+K9+K10+K11+K12+K13+K14+K15+K16+K17+K18+K19+K20+K21+K22+K23+K24+K25+K26+K27+K28+K29+K30+K31+K32+K33+K34+K35+K36+K37+K38+K39+K40+K41+K42+K43+K44+K45+K46+K47+K48+K49+K50+K51)/(F3+F4+F5+F6+F7+F8+F9+F10+F11+F12+F13+F14+F15+F16+F17+F18+F19+F20+F21+F22+F23+F24+F25+F26+F27+F28+F29+F30+F31+F32+F33+F34+F35+F36+F37+F38+F39+F40+F41+F42+F43+F44+F45+F46+F47+F48+F49+F50+F51+J3+J4+J5+J6+J7+J8+J9+J10+J11+J12+J13+J14+J15+J16+J17+J18+J19+J20+J21+J22+J23+J24+J25+J26+J27+J28+J29+J30+J31+J32+J33+J34+J35+J36+J37+J38+J39+J40+J41+J42+J43+J44+J45+J46+J47+J48+J49+J50+J51))</f>
        <v>12.020942408376964</v>
      </c>
    </row>
    <row r="52" spans="1:19" ht="15.75" x14ac:dyDescent="0.25">
      <c r="A52" s="8"/>
      <c r="B52" s="8"/>
      <c r="C52" s="42"/>
      <c r="D52" s="13"/>
      <c r="E52" s="13"/>
      <c r="F52" s="14"/>
      <c r="G52" s="15"/>
      <c r="H52" s="15"/>
      <c r="I52" s="15"/>
      <c r="J52" s="15"/>
      <c r="K52" s="15"/>
      <c r="L52" s="15"/>
      <c r="M52" s="15"/>
      <c r="N52" s="10">
        <f t="shared" si="0"/>
        <v>0</v>
      </c>
      <c r="O52" s="10">
        <f t="shared" si="0"/>
        <v>0</v>
      </c>
      <c r="P52" s="42" t="e">
        <f t="shared" si="1"/>
        <v>#DIV/0!</v>
      </c>
      <c r="Q52" s="42" t="e">
        <f t="shared" si="3"/>
        <v>#DIV/0!</v>
      </c>
      <c r="R52" s="42" t="e">
        <f t="shared" si="2"/>
        <v>#DIV/0!</v>
      </c>
      <c r="S52" s="38">
        <f>SUM((G3+G4+G5+G6+G7+G8+G9+G10+G11+G12+G13+G14+G15+G16+G17+G18+G19+G20+G21+G22+G23+G24+G25+G26+G27+G28+G29+G30+G31+G32+G33+G34+G35+G36+G37+G38+G39+G40+G41+G42+G43+G44+G45+G46+G47+G48+G49+G50+G51+G52+K3+K4+K5+K6+K7+K8+K9+K10+K11+K12+K13+K14+K15+K16+K17+K18+K19+K20+K21+K22+K23+K24+K25+K26+K27+K28+K29+K30+K31+K32+K33+K34+K35+K36+K37+K38+K39+K40+K41+K42+K43+K44+K45+K46+K47+K48+K49+K50+K51+K52)/(F3+F4+F5+F6+F7+F8+F9+F10+F11+F12+F13+F14+F15+F16+F17+F18+F19+F20+F21+F22+F23+F24+F25+F26+F27+F28+F29+F30+F31+F32+F33+F34+F35+F36+F37+F38+F39+F40+F41+F42+F43+F44+F45+F46+F47+F48+F49+F50+F51+F52+J3+J4+J5+J6+J7+J8+J9+J10+J11+J12+J13+J14+J15+J16+J17+J18+J19+J20+J21+J22+J23+J24+J25+J26+J27+J28+J29+J30+J31+J32+J33+J34+J35+J36+J37+J38+J39+J40+J41+J42+J43+J44+J45+J46+J47+J48+J49+J50+J51+J52))</f>
        <v>12.020942408376964</v>
      </c>
    </row>
    <row r="53" spans="1:19" ht="15.75" x14ac:dyDescent="0.25">
      <c r="A53" s="8"/>
      <c r="B53" s="8"/>
      <c r="C53" s="42"/>
      <c r="D53" s="10"/>
      <c r="E53" s="10"/>
      <c r="F53" s="14"/>
      <c r="G53" s="15"/>
      <c r="H53" s="15"/>
      <c r="I53" s="15"/>
      <c r="J53" s="15"/>
      <c r="K53" s="15"/>
      <c r="L53" s="15"/>
      <c r="M53" s="15"/>
      <c r="N53" s="10">
        <f t="shared" si="0"/>
        <v>0</v>
      </c>
      <c r="O53" s="10">
        <f t="shared" si="0"/>
        <v>0</v>
      </c>
      <c r="P53" s="42" t="e">
        <f t="shared" si="1"/>
        <v>#DIV/0!</v>
      </c>
      <c r="Q53" s="42" t="e">
        <f t="shared" si="3"/>
        <v>#DIV/0!</v>
      </c>
      <c r="R53" s="42" t="e">
        <f t="shared" si="2"/>
        <v>#DIV/0!</v>
      </c>
      <c r="S53" s="38">
        <f>SUM((G3+G4+G5+G6+G7+G8+G9+G10+G11+G12+G13+G14+G15+G16+G17+G18+G19+G20+G21+G22+G23+G24+G25+G26+G27+G28+G29+G30+G31+G32+G33+G34+G35+G36+G37+G38+G39+G40+G41+G42+G43+G44+G45+G46+G47+G48+G49+G50+G51+G52+G53+K3+K4+K5+K6+K7+K8+K9+K10+K11+K12+K13+K14+K15+K16+K17+K18+K19+K20+K21+K22+K23+K24+K25+K26+K27+K28+K29+K30+K31+K32+K33+K34+K35+K36+K37+K38+K39+K40+K41+K42+K43+K44+K45+K46+K47+K48+K49+K50+K51+K52+K53)/(F3+F4+F5+F6+F7+F8+F9+F10+F11+F12+F13+F14+F15+F16+F17+F18+F19+F20+F21+F22+F23+F24+F25+F26+F27+F28+F29+F30+F31+F32+F33+F34+F35+F36+F37+F38+F39+F40+F41+F42+F43+F44+F45+F46+F47+F48+F49+F50+F51+F52+F53+J3+J4+J5+J6+J7+J8+J9+J10+J11+J12+J13+J14+J15+J16+J17+J18+J19+J20+J21+J22+J23+J24+J25+J26+J27+J28+J29+J30+J31+J32+J33+J34+J35+J36+J37+J38+J39+J40+J41+J42+J43+J44+J45+J46+J47+J48+J49+J50+J51+J52+J53))</f>
        <v>12.020942408376964</v>
      </c>
    </row>
    <row r="54" spans="1:19" ht="15.75" x14ac:dyDescent="0.25">
      <c r="A54" s="8"/>
      <c r="B54" s="8"/>
      <c r="C54" s="42"/>
      <c r="D54" s="13"/>
      <c r="E54" s="13"/>
      <c r="F54" s="14"/>
      <c r="G54" s="15"/>
      <c r="H54" s="15"/>
      <c r="I54" s="15"/>
      <c r="J54" s="15"/>
      <c r="K54" s="15"/>
      <c r="L54" s="15"/>
      <c r="M54" s="15"/>
      <c r="N54" s="10">
        <f t="shared" si="0"/>
        <v>0</v>
      </c>
      <c r="O54" s="10">
        <f t="shared" si="0"/>
        <v>0</v>
      </c>
      <c r="P54" s="42" t="e">
        <f t="shared" si="1"/>
        <v>#DIV/0!</v>
      </c>
      <c r="Q54" s="42" t="e">
        <f t="shared" si="3"/>
        <v>#DIV/0!</v>
      </c>
      <c r="R54" s="42" t="e">
        <f t="shared" si="2"/>
        <v>#DIV/0!</v>
      </c>
      <c r="S54" s="38">
        <f>SUM((G3+G4+G5+G6+G7+G8+G9+G10+G11+G12+G13+G14+G15+G16+G17+G18+G19+G20+G21+G22+G23+G24+G25+G26+G27+G28+G29+G30+G31+G32+G33+G34+G35+G36+G37+G38+G39+G40+G41+G42+G43+G44+G45+G46+G47+G48+G49+G50+G51+G52+G53+G54+K3+K4+K5+K6+K7+K8+K9+K10+K11+K12+K13+K14+K15+K16+K17+K18+K19+K20+K21+K22+K23+K24+K25+K26+K27+K28+K29+K30+K31+K32+K33+K34+K35+K36+K37+K38+K39+K40+K41+K42+K43+K44+K45+K46+K47+K48+K49+K50+K51+K52+K53+K54)/(F3+F4+F5+F6+F7+F8+F9+F10+F11+F12+F13+F14+F15+F16+F17+F18+F19+F20+F21+F22+F23+F24+F25+F26+F27+F28+F29+F30+F31+F32+F33+F34+F35+F36+F37+F38+F39+F40+F41+F42+F43+F44+F45+F46+F47+F48+F49+F50+F51+F52+F53+F54+J3+J4+J5+J6+J7+J8+J9+J10+J11+J12+J13+J14+J15+J16+J17+J18+J19+J20+J21+J22+J23+J24+J25+J26+J27+J28+J29+J30+J31+J32+J33+J34+J35+J36+J37+J38+J39+J40+J41+J42+J43+J44+J45+J46+J47+J48+J49+J50+J51+J52+J53+J54))</f>
        <v>12.020942408376964</v>
      </c>
    </row>
    <row r="55" spans="1:19" ht="15.75" x14ac:dyDescent="0.25">
      <c r="A55" s="8"/>
      <c r="B55" s="8"/>
      <c r="C55" s="42"/>
      <c r="D55" s="10"/>
      <c r="E55" s="10"/>
      <c r="F55" s="14"/>
      <c r="G55" s="15"/>
      <c r="H55" s="15"/>
      <c r="I55" s="15"/>
      <c r="J55" s="15"/>
      <c r="K55" s="15"/>
      <c r="L55" s="15"/>
      <c r="M55" s="15"/>
      <c r="N55" s="10">
        <f t="shared" si="0"/>
        <v>0</v>
      </c>
      <c r="O55" s="10">
        <f t="shared" si="0"/>
        <v>0</v>
      </c>
      <c r="P55" s="42" t="e">
        <f t="shared" si="1"/>
        <v>#DIV/0!</v>
      </c>
      <c r="Q55" s="42" t="e">
        <f t="shared" si="3"/>
        <v>#DIV/0!</v>
      </c>
      <c r="R55" s="42" t="e">
        <f t="shared" si="2"/>
        <v>#DIV/0!</v>
      </c>
      <c r="S55" s="38">
        <f>SUM((G3+G4+G5+G6+G7+G8+G9+G10+G11+G12+G13+G14+G15+G16+G17+G18+G19+G20+G21+G22+G23+G24+G25+G26+G27+G28+G29+G30+G31+G32+G33+G34+G35+G36+G37+G38+G39+G40+G41+G42+G43+G44+G45+G46+G47+G48+G49+G50+G51+G52+G53+G54+G55+K3+K4+K5+K6+K7+K8+K9+K10+K11+K12+K13+K14+K15+K16+K17+K18+K19+K20+K21+K22+K23+K24+K25+K26+K27+K28+K29+K30+K31+K32+K33+K34+K35+K36+K37+K38+K39+K40+K41+K42+K43+K44+K45+K46+K47+K48+K49+K50+K51+K52+K53+K54+K55)/(F3+F4+F5+F6+F7+F8+F9+F10+F11+F12+F13+F14+F15+F16+F17+F18+F19+F20+F21+F22+F23+F24+F25+F26+F27+F28+F29+F30+F31+F32+F33+F34+F35+F36+F37+F38+F39+F40+F41+F42+F43+F44+F45+F46+F47+F48+F49+F50+F51+F52+F53+F54+F55+J3+J4+J5+J6+J7+J8+J9+J10+J11+J12+J13+J14+J15+J16+J17+J18+J19+J20+J21+J22+J23+J24+J25+J26+J27+J28+J29+J30+J31+J32+J33+J34+J35+J36+J37+J38+J39+J40+J41+J42+J43+J44+J45+J46+J47+J48+J49+J50+J51+J52+J53+J54+J55))</f>
        <v>12.020942408376964</v>
      </c>
    </row>
    <row r="56" spans="1:19" ht="15.75" x14ac:dyDescent="0.25">
      <c r="A56" s="8"/>
      <c r="B56" s="8"/>
      <c r="C56" s="42"/>
      <c r="D56" s="13"/>
      <c r="E56" s="13"/>
      <c r="F56" s="14"/>
      <c r="G56" s="15"/>
      <c r="H56" s="15"/>
      <c r="I56" s="15"/>
      <c r="J56" s="15"/>
      <c r="K56" s="15"/>
      <c r="L56" s="15"/>
      <c r="M56" s="15"/>
      <c r="N56" s="10">
        <f t="shared" si="0"/>
        <v>0</v>
      </c>
      <c r="O56" s="10">
        <f t="shared" si="0"/>
        <v>0</v>
      </c>
      <c r="P56" s="42" t="e">
        <f t="shared" si="1"/>
        <v>#DIV/0!</v>
      </c>
      <c r="Q56" s="42" t="e">
        <f t="shared" si="3"/>
        <v>#DIV/0!</v>
      </c>
      <c r="R56" s="42" t="e">
        <f t="shared" si="2"/>
        <v>#DIV/0!</v>
      </c>
      <c r="S56" s="38">
        <f>SUM((G3+G4+G5+G6+G7+G8+G9+G10+G11+G12+G13+G14+G15+G16+G17+G18+G19+G20+G21+G22+G23+G24+G25+G26+G27+G28+G29+G30+G31+G32+G33+G34+G35+G36+G37+G38+G39+G40+G41+G42+G43+G44+G45+G46+G47+G48+G49+G50+G51+G52+G53+G54+G55+G56+K3+K4+K5+K6+K7+K8+K9+K10+K11+K12+K13+K14+K15+K16+K17+K18+K19+K20+K21+K22+K23+K24+K25+K26+K27+K28+K29+K30+K31+K32+K33+K34+K35+K36+K37+K38+K39+K40+K41+K42+K43+K44+K45+K46+K47+K48+K49+K50+K51+K52+K53+K54+K55+K56)/(F3+F4+F5+F6+F7+F8+F9+F10+F11+F12+F13+F14+F15+F16+F17+F18+F19+F20+F21+F22+F23+F24+F25+F26+F27+F28+F29+F30+F31+F32+F33+F34+F35+F36+F37+F38+F39+F40+F41+F42+F43+F44+F45+F46+F47+F48+F49+F50+F51+F52+F53+F54+F55+F56+J3+J4+J5+J6+J7+J8+J9+J10+J11+J12+J13+J14+J15+J16+J17+J18+J19+J20+J21+J22+J23+J24+J25+J26+J27+J28+J29+J30+J31+J32+J33+J34+J35+J36+J37+J38+J39+J40+J41+J42+J43+J44+J45+J46+J47+J48+J49+J50+J51+J52+J53+J54+J55+J56))</f>
        <v>12.020942408376964</v>
      </c>
    </row>
    <row r="57" spans="1:19" ht="15.75" x14ac:dyDescent="0.25">
      <c r="A57" s="8"/>
      <c r="B57" s="8"/>
      <c r="C57" s="42"/>
      <c r="D57" s="10"/>
      <c r="E57" s="10"/>
      <c r="F57" s="14"/>
      <c r="G57" s="15"/>
      <c r="H57" s="15"/>
      <c r="I57" s="15"/>
      <c r="J57" s="15"/>
      <c r="K57" s="15"/>
      <c r="L57" s="15"/>
      <c r="M57" s="15"/>
      <c r="N57" s="10">
        <f t="shared" si="0"/>
        <v>0</v>
      </c>
      <c r="O57" s="10">
        <f t="shared" si="0"/>
        <v>0</v>
      </c>
      <c r="P57" s="42" t="e">
        <f t="shared" si="1"/>
        <v>#DIV/0!</v>
      </c>
      <c r="Q57" s="42" t="e">
        <f t="shared" si="3"/>
        <v>#DIV/0!</v>
      </c>
      <c r="R57" s="42" t="e">
        <f t="shared" si="2"/>
        <v>#DIV/0!</v>
      </c>
      <c r="S57" s="38">
        <f>SUM((G3+G4+G5+G6+G7+G8+G9+G10+G11+G12+G13+G14+G15+G16+G17+G18+G19+G20+G21+G22+G23+G24+G25+G26+G27+G28+G29+G30+G31+G32+G33+G34+G35+G36+G37+G38+G39+G40+G41+G42+G43+G44+G45+G46+G47+G48+G49+G50+G51+G52+G53+G54+G55+G56+G57+K3+K4+K5+K6+K7+K8+K9+K10+K11+K12+K13+K14+K15+K16+K17+K18+K19+K20+K21+K22+K23+K24+K25+K26+K27+K28+K29+K30+K31+K32+K33+K34+K35+K36+K37+K38+K39+K40+K41+K42+K43+K44+K45+K46+K47+K48+K49+K50+K51+K52+K53+K54+K55+K56+K57)/(F3+F4+F5+F6+F7+F8+F9+F10+F11+F12+F13+F14+F15+F16+F17+F18+F19+F20+F21+F22+F23+F24+F25+F26+F27+F28+F29+F30+F31+F32+F33+F34+F35+F36+F37+F38+F39+F40+F41+F42+F43+F44+F45+F46+F47+F48+F49+F50+F51+F52+F53+F54+F55+F56+F57+J3+J4+J5+J6+J7+J8+J9+J10+J11+J12+J13+J14+J15+J16+J17+J18+J19+J20+J21+J22+J23+J24+J25+J26+J27+J28+J29+J30+J31+J32+J33+J34+J35+J36+J37+J38+J39+J40+J41+J42+J43+J44+J45+J46+J47+J48+J49+J50+J51+J52+J53+J54+J55+J56+J57))</f>
        <v>12.020942408376964</v>
      </c>
    </row>
    <row r="58" spans="1:19" ht="15.75" x14ac:dyDescent="0.25">
      <c r="A58" s="8"/>
      <c r="B58" s="8"/>
      <c r="C58" s="42"/>
      <c r="D58" s="13"/>
      <c r="E58" s="13"/>
      <c r="F58" s="14"/>
      <c r="G58" s="15"/>
      <c r="H58" s="15"/>
      <c r="I58" s="15"/>
      <c r="J58" s="15"/>
      <c r="K58" s="15"/>
      <c r="L58" s="15"/>
      <c r="M58" s="15"/>
      <c r="N58" s="10">
        <f t="shared" si="0"/>
        <v>0</v>
      </c>
      <c r="O58" s="10">
        <f t="shared" si="0"/>
        <v>0</v>
      </c>
      <c r="P58" s="42" t="e">
        <f t="shared" si="1"/>
        <v>#DIV/0!</v>
      </c>
      <c r="Q58" s="42" t="e">
        <f t="shared" si="3"/>
        <v>#DIV/0!</v>
      </c>
      <c r="R58" s="42" t="e">
        <f t="shared" si="2"/>
        <v>#DIV/0!</v>
      </c>
      <c r="S58" s="38">
        <f>SUM((G3+G4+G5+G6+G7+G8+G9+G10+G11+G12+G13+G14+G15+G16+G17+G18+G19+G20+G21+G22+G23+G24+G25+G26+G27+G28+G29+G30+G31+G32+G33+G34+G35+G36+G37+G38+G39+G40+G41+G42+G43+G44+G45+G46+G47+G48+G49+G50+G51+G52+G53+G54+G55+G56+G57+G58+K3+K4+K5+K6+K7+K8+K9+K10+K11+K12+K13+K14+K15+K16+K17+K18+K19+K20+K21+K22+K23+K24+K25+K26+K27+K28+K29+K30+K31+K32+K33+K34+K35+K36+K37+K38+K39+K40+K41+K42+K43+K44+K45+K46+K47+K48+K49+K50+K51+K52+K53+K54+K55+K56+K57+K58)/(F3+F4+F5+F6+F7+F8+F9+F10+F11+F12+F13+F14+F15+F16+F17+F18+F19+F20+F21+F22+F23+F24+F25+F26+F27+F28+F29+F30+F31+F32+F33+F34+F35+F36+F37+F38+F39+F40+F41+F42+F43+F44+F45+F46+F47+F48+F49+F50+F51+F52+F53+F54+F55+F56+F57+F58+J3+J4+J5+J6+J7+J8+J9+J10+J11+J12+J13+J14+J15+J16+J17+J18+J19+J20+J21+J22+J23+J24+J25+J26+J27+J28+J29+J30+J31+J32+J33+J34+J35+J36+J37+J38+J39+J40+J41+J42+J43+J44+J45+J46+J47+J48+J49+J50+J51+J52+J53+J54+J55+J56+J57+J58))</f>
        <v>12.020942408376964</v>
      </c>
    </row>
    <row r="59" spans="1:19" ht="15.75" x14ac:dyDescent="0.25">
      <c r="A59" s="8"/>
      <c r="B59" s="8"/>
      <c r="C59" s="42"/>
      <c r="D59" s="10"/>
      <c r="E59" s="10"/>
      <c r="F59" s="14"/>
      <c r="G59" s="15"/>
      <c r="H59" s="15"/>
      <c r="I59" s="15"/>
      <c r="J59" s="15"/>
      <c r="K59" s="15"/>
      <c r="L59" s="15"/>
      <c r="M59" s="15"/>
      <c r="N59" s="10">
        <f t="shared" si="0"/>
        <v>0</v>
      </c>
      <c r="O59" s="10">
        <f t="shared" si="0"/>
        <v>0</v>
      </c>
      <c r="P59" s="42" t="e">
        <f t="shared" si="1"/>
        <v>#DIV/0!</v>
      </c>
      <c r="Q59" s="42" t="e">
        <f t="shared" si="3"/>
        <v>#DIV/0!</v>
      </c>
      <c r="R59" s="42" t="e">
        <f t="shared" si="2"/>
        <v>#DIV/0!</v>
      </c>
      <c r="S59" s="38">
        <f>SUM((G3+G4+G5+G6+G7+G8+G9+G10+G11+G12+G13+G14+G15+G16+G17+G18+G19+G20+G21+G22+G23+G24+G25+G26+G27+G28+G29+G30+G31+G32+G33+G34+G35+G36+G37+G38+G39+G40+G41+G42+G43+G44+G45+G46+G47+G48+G49+G50+G51+G52+G53+G54+G55+G56+G57+G58+G59+K3+K4+K5+K6+K7+K8+K9+K10+K11+K12+K13+K14+K15+K16+K17+K18+K19+K20+K21+K22+K23+K24+K25+K26+K27+K28+K29+K30+K31+K32+K33+K34+K35+K36+K37+K38+K39+K40+K41+K42+K43+K44+K45+K46+K47+K48+K49+K50+K51+K52+K53+K54+K55+K56+K57+K58+K59)/(F3+F4+F5+F6+F7+F8+F9+F10+F11+F12+F13+F14+F15+F16+F17+F18+F19+F20+F21+F22+F23+F24+F25+F26+F27+F28+F29+F30+F31+F32+F33+F34+F35+F36+F37+F38+F39+F40+F41+F42+F43+F44+F45+F46+F47+F48+F49+F50+F51+F52+F53+F54+F55+F56+F57+F58+F59+J3+J4+J5+J6+J7+J8+J9+J10+J11+J12+J13+J14+J15+J16+J17+J18+J19+J20+J21+J22+J23+J24+J25+J26+J27+J28+J29+J30+J31+J32+J33+J34+J35+J36+J37+J38+J39+J40+J41+J42+J43+J44+J45+J46+J47+J48+J49+J50+J51+J52+J53+J54+J55+J56+J57+J58+J59))</f>
        <v>12.020942408376964</v>
      </c>
    </row>
    <row r="60" spans="1:19" ht="15.75" x14ac:dyDescent="0.25">
      <c r="A60" s="8"/>
      <c r="B60" s="8"/>
      <c r="C60" s="42"/>
      <c r="D60" s="13"/>
      <c r="E60" s="13"/>
      <c r="F60" s="14"/>
      <c r="G60" s="15"/>
      <c r="H60" s="15"/>
      <c r="I60" s="15"/>
      <c r="J60" s="15"/>
      <c r="K60" s="15"/>
      <c r="L60" s="15"/>
      <c r="M60" s="15"/>
      <c r="N60" s="10">
        <f t="shared" si="0"/>
        <v>0</v>
      </c>
      <c r="O60" s="10">
        <f t="shared" si="0"/>
        <v>0</v>
      </c>
      <c r="P60" s="42" t="e">
        <f t="shared" si="1"/>
        <v>#DIV/0!</v>
      </c>
      <c r="Q60" s="42" t="e">
        <f t="shared" si="3"/>
        <v>#DIV/0!</v>
      </c>
      <c r="R60" s="42" t="e">
        <f t="shared" si="2"/>
        <v>#DIV/0!</v>
      </c>
      <c r="S60" s="38">
        <f>SUM((G3+G4+G5+G6+G7+G8+G9+G10+G11+G12+G13+G14+G15+G16+G17+G18+G19+G20+G21+G22+G23+G24+G25+G26+G27+G28+G29+G30+G31+G32+G33+G34+G35+G36+G37+G38+G39+G40+G41+G42+G43+G44+G45+G46+G47+G48+G49+G50+G51+G52+G53+G54+G55+G56+G57+G58+G59+G60+K3+K4+K5+K6+K7+K8+K9+K10+K11+K12+K13+K14+K15+K16+K17+K18+K19+K20+K21+K22+K23+K24+K25+K26+K27+K28+K29+K30+K31+K32+K33+K34+K35+K36+K37+K38+K39+K40+K41+K42+K43+K44+K45+K46+K47+K48+K49+K50+K51+K52+K53+K54+K55+K56+K57+K58+K59+K60)/(F3+F4+F5+F6+F7+F8+F9+F10+F11+F12+F13+F14+F15+F16+F17+F18+F19+F20+F21+F22+F23+F24+F25+F26+F27+F28+F29+F30+F31+F32+F33+F34+F35+F36+F37+F38+F39+F40+F41+F42+F43+F44+F45+F46+F47+F48+F49+F50+F51+F52+F53+F54+F55+F56+F57+F58+F59+F60+J3+J4+J5+J6+J7+J8+J9+J10+J11+J12+J13+J14+J15+J16+J17+J18+J19+J20+J21+J22+J23+J24+J25+J26+J27+J28+J29+J30+J31+J32+J33+J34+J35+J36+J37+J38+J39+J40+J41+J42+J43+J44+J45+J46+J47+J48+J49+J50+J51+J52+J53+J54+J55+J56+J57+J58+J59+J60))</f>
        <v>12.020942408376964</v>
      </c>
    </row>
    <row r="61" spans="1:19" ht="15.75" x14ac:dyDescent="0.25">
      <c r="A61" s="8"/>
      <c r="B61" s="8"/>
      <c r="C61" s="42"/>
      <c r="D61" s="10"/>
      <c r="E61" s="10"/>
      <c r="F61" s="14"/>
      <c r="G61" s="15"/>
      <c r="H61" s="15"/>
      <c r="I61" s="15"/>
      <c r="J61" s="15"/>
      <c r="K61" s="15"/>
      <c r="L61" s="15"/>
      <c r="M61" s="15"/>
      <c r="N61" s="10">
        <f t="shared" si="0"/>
        <v>0</v>
      </c>
      <c r="O61" s="10">
        <f t="shared" si="0"/>
        <v>0</v>
      </c>
      <c r="P61" s="42" t="e">
        <f t="shared" si="1"/>
        <v>#DIV/0!</v>
      </c>
      <c r="Q61" s="42" t="e">
        <f t="shared" si="3"/>
        <v>#DIV/0!</v>
      </c>
      <c r="R61" s="42" t="e">
        <f t="shared" si="2"/>
        <v>#DIV/0!</v>
      </c>
      <c r="S61" s="38">
        <f>SUM((G3+G4+G5+G6+G7+G8+G9+G10+G11+G12+G13+G14+G15+G16+G17+G18+G19+G20+G21+G22+G23+G24+G25+G26+G27+G28+G29+G30+G31+G32+G33+G34+G35+G36+G37+G38+G39+G40+G41+G42+G43+G44+G45+G46+G47+G48+G49+G50+G51+G52+G53+G54+G55+G56+G57+G58+G59+G60+G61+K3+K4+K5+K6+K7+K8+K9+K10+K11+K12+K13+K14+K15+K16+K17+K18+K19+K20+K21+K22+K23+K24+K25+K26+K27+K28+K29+K30+K31+K32+K33+K34+K35+K36+K37+K38+K39+K40+K41+K42+K43+K44+K45+K46+K47+K48+K49+K50+K51+K52+K53+K54+K55+K56+K57+K58+K59+K60+K61)/(F3+F4+F5+F6+F7+F8+F9+F10+F11+F12+F13+F14+F15+F16+F17+F18+F19+F20+F21+F22+F23+F24+F25+F26+F27+F28+F29+F30+F31+F32+F33+F34+F35+F36+F37+F38+F39+F40+F41+F42+F43+F44+F45+F46+F47+F48+F49+F50+F51+F52+F53+F54+F55+F56+F57+F58+F59+F60+F61+J3+J4+J5+J6+J7+J8+J9+J10+J11+J12+J13+J14+J15+J16+J17+J18+J19+J20+J21+J22+J23+J24+J25+J26+J27+J28+J29+J30+J31+J32+J33+J34+J35+J36+J37+J38+J39+J40+J41+J42+J43+J44+J45+J46+J47+J48+J49+J50+J51+J52+J53+J54+J55+J56+J57+J58+J59+J60+J61))</f>
        <v>12.020942408376964</v>
      </c>
    </row>
    <row r="62" spans="1:19" ht="15.75" x14ac:dyDescent="0.25">
      <c r="A62" s="8"/>
      <c r="B62" s="8"/>
      <c r="C62" s="42"/>
      <c r="D62" s="13"/>
      <c r="E62" s="13"/>
      <c r="F62" s="14"/>
      <c r="G62" s="15"/>
      <c r="H62" s="15"/>
      <c r="I62" s="15"/>
      <c r="J62" s="15"/>
      <c r="K62" s="15"/>
      <c r="L62" s="15"/>
      <c r="M62" s="15"/>
      <c r="N62" s="10">
        <f t="shared" si="0"/>
        <v>0</v>
      </c>
      <c r="O62" s="10">
        <f t="shared" si="0"/>
        <v>0</v>
      </c>
      <c r="P62" s="42" t="e">
        <f t="shared" si="1"/>
        <v>#DIV/0!</v>
      </c>
      <c r="Q62" s="42" t="e">
        <f t="shared" si="3"/>
        <v>#DIV/0!</v>
      </c>
      <c r="R62" s="42" t="e">
        <f t="shared" si="2"/>
        <v>#DIV/0!</v>
      </c>
      <c r="S62" s="38">
        <f>SUM((G3+G4+G5+G6+G7+G8+G9+G10+G11+G12+G13+G14+G15+G16+G17+G18+G19+G20+G21+G22+G23+G24+G25+G26+G27+G28+G29+G30+G31+G32+G33+G34+G35+G36+G37+G38+G39+G40+G41+G42+G43+G44+G45+G46+G47+G48+G49+G50+G51+G52+G53+G54+G55+G56+G57+G58+G59+G60+G61+G62+K3+K4+K5+K6+K7+K8+K9+K10+K11+K12+K13+K14+K15+K16+K17+K18+K19+K20+K21+K22+K23+K24+K25+K26+K27+K28+K29+K30+K31+K32+K33+K34+K35+K36+K37+K38+K39+K40+K41+K42+K43+K44+K45+K46+K47+K48+K49+K50+K51+K52+K53+K54+K55+K56+K57+K58+K59+K60+K61+K62)/(F3+F4+F5+F6+F7+F8+F9+F10+F11+F12+F13+F14+F15+F16+F17+F18+F19+F20+F21+F22+F23+F24+F25+F26+F27+F28+F29+F30+F31+F32+F33+F34+F35+F36+F37+F38+F39+F40+F41+F42+F43+F44+F45+F46+F47+F48+F49+F50+F51+F52+F53+F54+F55+F56+F57+F58+F59+F60+F61+F62+J3+J4+J5+J6+J7+J8+J9+J10+J11+J12+J13+J14+J15+J16+J17+J18+J19+J20+J21+J22+J23+J24+J25+J26+J27+J28+J29+J30+J31+J32+J33+J34+J35+J36+J37+J38+J39+J40+J41+J42+J43+J44+J45+J46+J47+J48+J49+J50+J51+J52+J53+J54+J55+J56+J57+J58+J59+J60+J61+J62))</f>
        <v>12.020942408376964</v>
      </c>
    </row>
    <row r="63" spans="1:19" ht="15.75" x14ac:dyDescent="0.25">
      <c r="A63" s="8"/>
      <c r="B63" s="8"/>
      <c r="C63" s="42"/>
      <c r="D63" s="10"/>
      <c r="E63" s="10"/>
      <c r="F63" s="14"/>
      <c r="G63" s="15"/>
      <c r="H63" s="15"/>
      <c r="I63" s="15"/>
      <c r="J63" s="15"/>
      <c r="K63" s="15"/>
      <c r="L63" s="15"/>
      <c r="M63" s="15"/>
      <c r="N63" s="10">
        <f t="shared" si="0"/>
        <v>0</v>
      </c>
      <c r="O63" s="10">
        <f t="shared" si="0"/>
        <v>0</v>
      </c>
      <c r="P63" s="42" t="e">
        <f t="shared" si="1"/>
        <v>#DIV/0!</v>
      </c>
      <c r="Q63" s="42" t="e">
        <f t="shared" si="3"/>
        <v>#DIV/0!</v>
      </c>
      <c r="R63" s="42" t="e">
        <f t="shared" si="2"/>
        <v>#DIV/0!</v>
      </c>
      <c r="S63" s="38">
        <f>SUM((G3+G4+G5+G6+G7+G8+G9+G10+G11+G12+G13+G14+G15+G16+G17+G18+G19+G20+G21+G22+G23+G24+G25+G26+G27+G28+G29+G30+G31+G32+G33+G34+G35+G36+G37+G38+G39+G40+G41+G42+G43+G44+G45+G46+G47+G48+G49+G50+G51+G52+G53+G54+G55+G56+G57+G58+G59+G60+G61+G62+G63+K3+K4+K5+K6+K7+K8+K9+K10+K11+K12+K13+K14+K15+K16+K17+K18+K19+K20+K21+K22+K23+K24+K25+K26+K27+K28+K29+K30+K31+K32+K33+K34+K35+K36+K37+K38+K39+K40+K41+K42+K43+K44+K45+K46+K47+K48+K49+K50+K51+K52+K53+K54+K55+K56+K57+K58+K59+K60+K61+K62+K63)/(F3+F4+F5+F6+F7+F8+F9+F10+F11+F12+F13+F14+F15+F16+F17+F18+F19+F20+F21+F22+F23+F24+F25+F26+F27+F28+F29+F30+F31+F32+F33+F34+F35+F36+F37+F38+F39+F40+F41+F42+F43+F44+F45+F46+F47+F48+F49+F50+F51+F52+F53+F54+F55+F56+F57+F58+F59+F60+F61+F62+F63+J3+J4+J5+J6+J7+J8+J9+J10+J11+J12+J13+J14+J15+J16+J17+J18+J19+J20+J21+J22+J23+J24+J25+J26+J27+J28+J29+J30+J31+J32+J33+J34+J35+J36+J37+J38+J39+J40+J41+J42+J43+J44+J45+J46+J47+J48+J49+J50+J51+J52+J53+J54+J55+J56+J57+J58+J59+J60+J61+J62+J63))</f>
        <v>12.020942408376964</v>
      </c>
    </row>
    <row r="64" spans="1:19" ht="15.75" x14ac:dyDescent="0.25">
      <c r="A64" s="8"/>
      <c r="B64" s="8"/>
      <c r="C64" s="42"/>
      <c r="D64" s="13"/>
      <c r="E64" s="13"/>
      <c r="F64" s="14"/>
      <c r="G64" s="15"/>
      <c r="H64" s="15"/>
      <c r="I64" s="15"/>
      <c r="J64" s="15"/>
      <c r="K64" s="15"/>
      <c r="L64" s="15"/>
      <c r="M64" s="15"/>
      <c r="N64" s="10">
        <f t="shared" si="0"/>
        <v>0</v>
      </c>
      <c r="O64" s="10">
        <f t="shared" si="0"/>
        <v>0</v>
      </c>
      <c r="P64" s="42" t="e">
        <f t="shared" si="1"/>
        <v>#DIV/0!</v>
      </c>
      <c r="Q64" s="42" t="e">
        <f t="shared" si="3"/>
        <v>#DIV/0!</v>
      </c>
      <c r="R64" s="42" t="e">
        <f t="shared" si="2"/>
        <v>#DIV/0!</v>
      </c>
      <c r="S64" s="38">
        <f>SUM((G3+G4+G5+G6+G7+G8+G9+G10+G11+G12+G13+G14+G15+G16+G17+G18+G19+G20+G21+G22+G23+G24+G25+G26+G27+G28+G29+G30+G31+G32+G33+G34+G35+G36+G37+G38+G39+G40+G41+G42+G43+G44+G45+G46+G47+G48+G49+G50+G51+G52+G53+G54+G55+G56+G57+G58+G59+G60+G61+G62+G63+G64+K3+K4+K5+K6+K7+K8+K9+K10+K11+K12+K13+K14+K15+K16+K17+K18+K19+K20+K21+K22+K23+K24+K25+K26+K27+K28+K29+K30+K31+K32+K33+K34+K35+K36+K37+K38+K39+K40+K41+K42+K43+K44+K45+K46+K47+K48+K49+K50+K51+K52+K53+K54+K55+K56+K57+K58+K59+K60+K61+K62+K63+K64)/(F3+F4+F5+F6+F7+F8+F9+F10+F11+F12+F13+F14+F15+F16+F17+F18+F19+F20+F21+F22+F23+F24+F25+F26+F27+F28+F29+F30+F31+F32+F33+F34+F35+F36+F37+F38+F39+F40+F41+F42+F43+F44+F45+F46+F47+F48+F49+F50+F51+F52+F53+F54+F55+F56+F57+F58+F59+F60+F61+F62+F63+F64+J3+J4+J5+J6+J7+J8+J9+J10+J11+J12+J13+J14+J15+J16+J17+J18+J19+J20+J21+J22+J23+J24+J25+J26+J27+J28+J29+J30+J31+J32+J33+J34+J35+J36+J37+J38+J39+J40+J41+J42+J43+J44+J45+J46+J47+J48+J49+J50+J51+J52+J53+J54+J55+J56+J57+J58+J59+J60+J61+J62+J63+J64))</f>
        <v>12.020942408376964</v>
      </c>
    </row>
    <row r="65" spans="1:19" ht="16.5" thickBot="1" x14ac:dyDescent="0.3">
      <c r="A65" s="8"/>
      <c r="B65" s="8"/>
      <c r="C65" s="42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36"/>
      <c r="Q65" s="36"/>
      <c r="R65" s="36"/>
      <c r="S65" s="36"/>
    </row>
    <row r="66" spans="1:19" ht="19.5" thickTop="1" thickBot="1" x14ac:dyDescent="0.3">
      <c r="A66" s="16" t="s">
        <v>15</v>
      </c>
      <c r="B66" s="17"/>
      <c r="C66" s="44">
        <f>S64</f>
        <v>12.020942408376964</v>
      </c>
      <c r="D66" s="18">
        <f>COUNTA(D3:D65)</f>
        <v>3</v>
      </c>
      <c r="E66" s="18">
        <f t="shared" ref="E66:M66" si="20">COUNTA(E3:E65)</f>
        <v>3</v>
      </c>
      <c r="F66" s="18"/>
      <c r="G66" s="18"/>
      <c r="H66" s="18">
        <f t="shared" si="20"/>
        <v>7</v>
      </c>
      <c r="I66" s="18">
        <f t="shared" si="20"/>
        <v>5</v>
      </c>
      <c r="J66" s="18"/>
      <c r="K66" s="18"/>
      <c r="L66" s="18">
        <f t="shared" si="20"/>
        <v>11</v>
      </c>
      <c r="M66" s="18">
        <f t="shared" si="20"/>
        <v>1</v>
      </c>
      <c r="N66" s="18">
        <f>SUM(N3:N65)</f>
        <v>764</v>
      </c>
      <c r="O66" s="18">
        <f>SUM(O3:O65)</f>
        <v>9184</v>
      </c>
      <c r="P66" s="39"/>
      <c r="Q66" s="39"/>
      <c r="R66" s="40"/>
      <c r="S66" s="40"/>
    </row>
    <row r="67" spans="1:19" ht="18" x14ac:dyDescent="0.25">
      <c r="A67" s="5"/>
      <c r="B67" s="29"/>
      <c r="C67" s="45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41"/>
      <c r="Q67" s="41"/>
      <c r="R67" s="41"/>
      <c r="S67" s="41"/>
    </row>
    <row r="68" spans="1:19" ht="18" x14ac:dyDescent="0.25">
      <c r="A68" s="5" t="s">
        <v>60</v>
      </c>
      <c r="B68" s="6"/>
      <c r="C68" s="37"/>
      <c r="D68" s="6"/>
      <c r="E68" s="6"/>
      <c r="F68" s="6"/>
      <c r="G68" s="6"/>
      <c r="H68" s="7"/>
      <c r="I68" s="7"/>
      <c r="J68" s="7"/>
      <c r="K68" s="7"/>
      <c r="L68" s="7"/>
      <c r="M68" s="7"/>
      <c r="N68" s="8"/>
      <c r="O68" s="8"/>
      <c r="P68" s="36"/>
      <c r="Q68" s="36"/>
      <c r="R68" s="37"/>
      <c r="S68" s="36"/>
    </row>
    <row r="69" spans="1:19" ht="15.75" x14ac:dyDescent="0.25">
      <c r="A69" s="8"/>
      <c r="B69" s="9">
        <v>46286</v>
      </c>
      <c r="C69" s="42"/>
      <c r="D69" s="10" t="s">
        <v>44</v>
      </c>
      <c r="E69" s="10"/>
      <c r="F69" s="11">
        <v>22</v>
      </c>
      <c r="G69" s="12">
        <v>501</v>
      </c>
      <c r="H69" s="12" t="s">
        <v>44</v>
      </c>
      <c r="I69" s="12"/>
      <c r="J69" s="12">
        <v>46</v>
      </c>
      <c r="K69" s="12">
        <v>301</v>
      </c>
      <c r="L69" s="12" t="s">
        <v>44</v>
      </c>
      <c r="M69" s="12"/>
      <c r="N69" s="10">
        <f>SUM(F69+J69)</f>
        <v>68</v>
      </c>
      <c r="O69" s="10">
        <f>SUM(G69+K69)</f>
        <v>802</v>
      </c>
      <c r="P69" s="42">
        <f>SUM(G69/F69)</f>
        <v>22.772727272727273</v>
      </c>
      <c r="Q69" s="42">
        <f>SUM(K69/J69)</f>
        <v>6.5434782608695654</v>
      </c>
      <c r="R69" s="42">
        <f>SUM(O69/N69)</f>
        <v>11.794117647058824</v>
      </c>
      <c r="S69" s="42">
        <f>SUM((G69+K69)/(F69+J69))</f>
        <v>11.794117647058824</v>
      </c>
    </row>
    <row r="70" spans="1:19" ht="15.75" x14ac:dyDescent="0.25">
      <c r="A70" s="8"/>
      <c r="B70" s="8"/>
      <c r="C70" s="42"/>
      <c r="D70" s="13"/>
      <c r="E70" s="13"/>
      <c r="F70" s="14">
        <v>36</v>
      </c>
      <c r="G70" s="15">
        <v>501</v>
      </c>
      <c r="H70" s="15" t="s">
        <v>44</v>
      </c>
      <c r="I70" s="15"/>
      <c r="J70" s="15">
        <v>23</v>
      </c>
      <c r="K70" s="15">
        <v>301</v>
      </c>
      <c r="L70" s="15" t="s">
        <v>44</v>
      </c>
      <c r="M70" s="15"/>
      <c r="N70" s="10">
        <f t="shared" ref="N70:O130" si="21">SUM(F70+J70)</f>
        <v>59</v>
      </c>
      <c r="O70" s="10">
        <f t="shared" si="21"/>
        <v>802</v>
      </c>
      <c r="P70" s="42">
        <f t="shared" ref="P70:P130" si="22">SUM(G70/F70)</f>
        <v>13.916666666666666</v>
      </c>
      <c r="Q70" s="42">
        <f>SUM(K70/J70)</f>
        <v>13.086956521739131</v>
      </c>
      <c r="R70" s="42">
        <f t="shared" ref="R70:R130" si="23">SUM(O70/N70)</f>
        <v>13.59322033898305</v>
      </c>
      <c r="S70" s="42">
        <f>SUM((G69+G70+K69+K70)/(F69+F70+J69+J70))</f>
        <v>12.62992125984252</v>
      </c>
    </row>
    <row r="71" spans="1:19" ht="15.75" x14ac:dyDescent="0.25">
      <c r="A71" s="8"/>
      <c r="B71" s="9">
        <f>SUM(B69+7)</f>
        <v>46293</v>
      </c>
      <c r="C71" s="42"/>
      <c r="D71" s="10" t="s">
        <v>44</v>
      </c>
      <c r="E71" s="10"/>
      <c r="F71" s="14">
        <v>24</v>
      </c>
      <c r="G71" s="15">
        <v>339</v>
      </c>
      <c r="H71" s="15"/>
      <c r="I71" s="15" t="s">
        <v>44</v>
      </c>
      <c r="J71" s="15">
        <v>21</v>
      </c>
      <c r="K71" s="15">
        <v>281</v>
      </c>
      <c r="L71" s="15"/>
      <c r="M71" s="15" t="s">
        <v>44</v>
      </c>
      <c r="N71" s="10">
        <f t="shared" si="21"/>
        <v>45</v>
      </c>
      <c r="O71" s="10">
        <f t="shared" si="21"/>
        <v>620</v>
      </c>
      <c r="P71" s="38">
        <f t="shared" si="22"/>
        <v>14.125</v>
      </c>
      <c r="Q71" s="38">
        <f t="shared" ref="Q71:Q130" si="24">SUM(K71/J71)</f>
        <v>13.380952380952381</v>
      </c>
      <c r="R71" s="38">
        <f t="shared" si="23"/>
        <v>13.777777777777779</v>
      </c>
      <c r="S71" s="38">
        <f>SUM((G69+G70+G71+K69+K70+K71)/(F69+F70+F71+J69+J70+J71))</f>
        <v>12.930232558139535</v>
      </c>
    </row>
    <row r="72" spans="1:19" ht="15.75" x14ac:dyDescent="0.25">
      <c r="A72" s="8"/>
      <c r="B72" s="8"/>
      <c r="C72" s="42"/>
      <c r="D72" s="13"/>
      <c r="E72" s="13"/>
      <c r="F72" s="14">
        <v>36</v>
      </c>
      <c r="G72" s="15">
        <v>495</v>
      </c>
      <c r="H72" s="15"/>
      <c r="I72" s="15" t="s">
        <v>44</v>
      </c>
      <c r="J72" s="15">
        <v>33</v>
      </c>
      <c r="K72" s="15">
        <v>301</v>
      </c>
      <c r="L72" s="15" t="s">
        <v>44</v>
      </c>
      <c r="M72" s="15"/>
      <c r="N72" s="10">
        <f t="shared" si="21"/>
        <v>69</v>
      </c>
      <c r="O72" s="10">
        <f t="shared" si="21"/>
        <v>796</v>
      </c>
      <c r="P72" s="38">
        <f t="shared" si="22"/>
        <v>13.75</v>
      </c>
      <c r="Q72" s="38">
        <f t="shared" si="24"/>
        <v>9.1212121212121211</v>
      </c>
      <c r="R72" s="38">
        <f t="shared" si="23"/>
        <v>11.536231884057971</v>
      </c>
      <c r="S72" s="38">
        <f>SUM((G69+G70+G71+G72+K69+K70+K71+K72)/(F69+F70+F71+F72+J69+J70+J71+J72))</f>
        <v>12.531120331950207</v>
      </c>
    </row>
    <row r="73" spans="1:19" ht="15.75" x14ac:dyDescent="0.25">
      <c r="A73" s="8"/>
      <c r="B73" s="9">
        <f>SUM(B71+7)</f>
        <v>46300</v>
      </c>
      <c r="C73" s="42"/>
      <c r="D73" s="10" t="s">
        <v>44</v>
      </c>
      <c r="E73" s="10"/>
      <c r="F73" s="14">
        <v>30</v>
      </c>
      <c r="G73" s="15">
        <v>420</v>
      </c>
      <c r="H73" s="15"/>
      <c r="I73" s="15" t="s">
        <v>44</v>
      </c>
      <c r="J73" s="15">
        <v>32</v>
      </c>
      <c r="K73" s="15">
        <v>301</v>
      </c>
      <c r="L73" s="15" t="s">
        <v>44</v>
      </c>
      <c r="M73" s="15"/>
      <c r="N73" s="10">
        <f t="shared" si="21"/>
        <v>62</v>
      </c>
      <c r="O73" s="10">
        <f t="shared" si="21"/>
        <v>721</v>
      </c>
      <c r="P73" s="38">
        <f t="shared" si="22"/>
        <v>14</v>
      </c>
      <c r="Q73" s="38">
        <f t="shared" si="24"/>
        <v>9.40625</v>
      </c>
      <c r="R73" s="38">
        <f t="shared" si="23"/>
        <v>11.629032258064516</v>
      </c>
      <c r="S73" s="38">
        <f>SUM((G69+G70+G71+G72+G73+K69+K70+K71+K72+K73)/(F69+F70+F71+F72+F73+J69+J70+J71+J72+J73))</f>
        <v>12.346534653465346</v>
      </c>
    </row>
    <row r="74" spans="1:19" ht="15.75" x14ac:dyDescent="0.25">
      <c r="A74" s="8"/>
      <c r="B74" s="8"/>
      <c r="C74" s="42"/>
      <c r="D74" s="13"/>
      <c r="E74" s="13"/>
      <c r="F74" s="14">
        <v>55</v>
      </c>
      <c r="G74" s="15">
        <v>501</v>
      </c>
      <c r="H74" s="15" t="s">
        <v>44</v>
      </c>
      <c r="I74" s="15"/>
      <c r="J74" s="15">
        <v>18</v>
      </c>
      <c r="K74" s="15">
        <v>200</v>
      </c>
      <c r="L74" s="15"/>
      <c r="M74" s="15" t="s">
        <v>44</v>
      </c>
      <c r="N74" s="10">
        <f t="shared" si="21"/>
        <v>73</v>
      </c>
      <c r="O74" s="10">
        <f t="shared" si="21"/>
        <v>701</v>
      </c>
      <c r="P74" s="38">
        <f t="shared" si="22"/>
        <v>9.1090909090909093</v>
      </c>
      <c r="Q74" s="38">
        <f t="shared" si="24"/>
        <v>11.111111111111111</v>
      </c>
      <c r="R74" s="38">
        <f t="shared" si="23"/>
        <v>9.6027397260273979</v>
      </c>
      <c r="S74" s="38">
        <f>SUM((G69+G70+G71+G72+G73+G74+K69+K70+K71+K72+K73+K74)/(F69+F70+F71+F72+F73+F74+J69+J70+J71+J72+J73+J74))</f>
        <v>11.813829787234043</v>
      </c>
    </row>
    <row r="75" spans="1:19" ht="15.75" x14ac:dyDescent="0.25">
      <c r="A75" s="8"/>
      <c r="B75" s="9">
        <f t="shared" ref="B75" si="25">SUM(B73+7)</f>
        <v>46307</v>
      </c>
      <c r="C75" s="42"/>
      <c r="D75" s="10" t="s">
        <v>44</v>
      </c>
      <c r="E75" s="10"/>
      <c r="F75" s="14">
        <v>28</v>
      </c>
      <c r="G75" s="15">
        <v>501</v>
      </c>
      <c r="H75" s="15" t="s">
        <v>44</v>
      </c>
      <c r="I75" s="15"/>
      <c r="J75" s="15">
        <v>26</v>
      </c>
      <c r="K75" s="15">
        <v>301</v>
      </c>
      <c r="L75" s="15" t="s">
        <v>44</v>
      </c>
      <c r="M75" s="15"/>
      <c r="N75" s="10">
        <f t="shared" si="21"/>
        <v>54</v>
      </c>
      <c r="O75" s="10">
        <f t="shared" si="21"/>
        <v>802</v>
      </c>
      <c r="P75" s="42">
        <f t="shared" si="22"/>
        <v>17.892857142857142</v>
      </c>
      <c r="Q75" s="42">
        <f t="shared" si="24"/>
        <v>11.576923076923077</v>
      </c>
      <c r="R75" s="42">
        <f t="shared" si="23"/>
        <v>14.851851851851851</v>
      </c>
      <c r="S75" s="38">
        <f>SUM((G69+G70+G71+G72+G73+G74+G75+K69+K70+K71+K72+K73+K74+K75)/(F69+F70+F71+F72+F73+F74+F75+J69+J70+J71+J72+J73+J74+J75))</f>
        <v>12.195348837209302</v>
      </c>
    </row>
    <row r="76" spans="1:19" ht="15.75" x14ac:dyDescent="0.25">
      <c r="A76" s="8"/>
      <c r="B76" s="8"/>
      <c r="C76" s="42"/>
      <c r="D76" s="13"/>
      <c r="E76" s="13"/>
      <c r="F76" s="14">
        <v>32</v>
      </c>
      <c r="G76" s="15">
        <v>501</v>
      </c>
      <c r="H76" s="15" t="s">
        <v>44</v>
      </c>
      <c r="I76" s="15"/>
      <c r="J76" s="15">
        <v>29</v>
      </c>
      <c r="K76" s="15">
        <v>301</v>
      </c>
      <c r="L76" s="15" t="s">
        <v>44</v>
      </c>
      <c r="M76" s="15"/>
      <c r="N76" s="10">
        <f t="shared" si="21"/>
        <v>61</v>
      </c>
      <c r="O76" s="10">
        <f t="shared" si="21"/>
        <v>802</v>
      </c>
      <c r="P76" s="42">
        <f t="shared" si="22"/>
        <v>15.65625</v>
      </c>
      <c r="Q76" s="42">
        <f t="shared" si="24"/>
        <v>10.379310344827585</v>
      </c>
      <c r="R76" s="42">
        <f t="shared" si="23"/>
        <v>13.147540983606557</v>
      </c>
      <c r="S76" s="38">
        <f>SUM((G69+G70+G71+G72+G73+G74+G75+G76+K69+K70+K71+K72+K73+K74+K75+K76)/(F69+F70+F71+F72+F73+F74+F75+F76+J69+J70+J71+J72+J73+J74+J75+J76))</f>
        <v>12.313645621181262</v>
      </c>
    </row>
    <row r="77" spans="1:19" ht="15.75" x14ac:dyDescent="0.25">
      <c r="A77" s="8"/>
      <c r="B77" s="9">
        <f t="shared" ref="B77" si="26">SUM(B75+7)</f>
        <v>46314</v>
      </c>
      <c r="C77" s="42"/>
      <c r="D77" s="10" t="s">
        <v>44</v>
      </c>
      <c r="E77" s="10"/>
      <c r="F77" s="14">
        <v>40</v>
      </c>
      <c r="G77" s="15">
        <v>501</v>
      </c>
      <c r="H77" s="15" t="s">
        <v>44</v>
      </c>
      <c r="I77" s="15"/>
      <c r="J77" s="15">
        <v>21</v>
      </c>
      <c r="K77" s="15">
        <v>218</v>
      </c>
      <c r="L77" s="15"/>
      <c r="M77" s="15" t="s">
        <v>44</v>
      </c>
      <c r="N77" s="10">
        <f t="shared" si="21"/>
        <v>61</v>
      </c>
      <c r="O77" s="10">
        <f t="shared" si="21"/>
        <v>719</v>
      </c>
      <c r="P77" s="42">
        <f t="shared" si="22"/>
        <v>12.525</v>
      </c>
      <c r="Q77" s="42">
        <f t="shared" si="24"/>
        <v>10.380952380952381</v>
      </c>
      <c r="R77" s="42">
        <f t="shared" si="23"/>
        <v>11.78688524590164</v>
      </c>
      <c r="S77" s="38">
        <f>SUM((G69+G70+G71+G72+G73+G74+G75+G76+G77+K69+K70+K71+K72+K73+K74+K75+K76+K77)/(F69+F70+F71+F72+F73+F74+F75+F76+F77+J69+J70+J71+J72+J73+J74+J75+J76+J77))</f>
        <v>12.255434782608695</v>
      </c>
    </row>
    <row r="78" spans="1:19" ht="15.75" x14ac:dyDescent="0.25">
      <c r="A78" s="8"/>
      <c r="B78" s="8"/>
      <c r="C78" s="42"/>
      <c r="D78" s="13"/>
      <c r="E78" s="13"/>
      <c r="F78" s="14">
        <v>57</v>
      </c>
      <c r="G78" s="15">
        <v>495</v>
      </c>
      <c r="H78" s="15"/>
      <c r="I78" s="15" t="s">
        <v>44</v>
      </c>
      <c r="J78" s="15">
        <v>17</v>
      </c>
      <c r="K78" s="15">
        <v>301</v>
      </c>
      <c r="L78" s="15" t="s">
        <v>44</v>
      </c>
      <c r="M78" s="15"/>
      <c r="N78" s="10">
        <f t="shared" si="21"/>
        <v>74</v>
      </c>
      <c r="O78" s="10">
        <f t="shared" si="21"/>
        <v>796</v>
      </c>
      <c r="P78" s="42">
        <f t="shared" si="22"/>
        <v>8.6842105263157894</v>
      </c>
      <c r="Q78" s="42">
        <f t="shared" si="24"/>
        <v>17.705882352941178</v>
      </c>
      <c r="R78" s="42">
        <f t="shared" si="23"/>
        <v>10.756756756756756</v>
      </c>
      <c r="S78" s="38">
        <f>SUM((G69+G70+G71+G72+G73+G74+G75+G76+G77+G78+K69+K70+K71+K72+K73+K74+K75+K76+K77+K78)/(F69+F70+F71+F72+F73+F74+F75+F76+F77+F78+J69+J70+J71+J72+J73+J74+J75+J76+J77+J78))</f>
        <v>12.078274760383387</v>
      </c>
    </row>
    <row r="79" spans="1:19" ht="15.75" x14ac:dyDescent="0.25">
      <c r="A79" s="8"/>
      <c r="B79" s="9">
        <f t="shared" ref="B79" si="27">SUM(B77+7)</f>
        <v>46321</v>
      </c>
      <c r="C79" s="42"/>
      <c r="D79" s="10" t="s">
        <v>44</v>
      </c>
      <c r="E79" s="10"/>
      <c r="F79" s="14">
        <v>35</v>
      </c>
      <c r="G79" s="15">
        <v>501</v>
      </c>
      <c r="H79" s="15" t="s">
        <v>44</v>
      </c>
      <c r="I79" s="15"/>
      <c r="J79" s="15">
        <v>21</v>
      </c>
      <c r="K79" s="15">
        <v>283</v>
      </c>
      <c r="L79" s="15"/>
      <c r="M79" s="15" t="s">
        <v>44</v>
      </c>
      <c r="N79" s="10">
        <f t="shared" si="21"/>
        <v>56</v>
      </c>
      <c r="O79" s="10">
        <f t="shared" si="21"/>
        <v>784</v>
      </c>
      <c r="P79" s="42">
        <f t="shared" si="22"/>
        <v>14.314285714285715</v>
      </c>
      <c r="Q79" s="42">
        <f t="shared" si="24"/>
        <v>13.476190476190476</v>
      </c>
      <c r="R79" s="42">
        <f t="shared" si="23"/>
        <v>14</v>
      </c>
      <c r="S79" s="38">
        <f>SUM((G69+G70+G71+G72+G73+G74+G75+G76+G77+G78+G79+K69+K70+K71+K72+K73+K74+K75+K76+K77+K78+K79)/(F69+F70+F71+F72+F73+F74+F75+F76+F77+F78+F79+J69+J70+J71+J72+J73+J74+J75+J76+J77+J78+J79))</f>
        <v>12.236070381231672</v>
      </c>
    </row>
    <row r="80" spans="1:19" ht="15.75" x14ac:dyDescent="0.25">
      <c r="A80" s="8"/>
      <c r="B80" s="8"/>
      <c r="C80" s="42"/>
      <c r="D80" s="13"/>
      <c r="E80" s="13"/>
      <c r="F80" s="14">
        <v>23</v>
      </c>
      <c r="G80" s="15">
        <v>501</v>
      </c>
      <c r="H80" s="15" t="s">
        <v>44</v>
      </c>
      <c r="I80" s="15"/>
      <c r="J80" s="15">
        <v>21</v>
      </c>
      <c r="K80" s="15">
        <v>289</v>
      </c>
      <c r="L80" s="15"/>
      <c r="M80" s="15" t="s">
        <v>44</v>
      </c>
      <c r="N80" s="10">
        <f t="shared" si="21"/>
        <v>44</v>
      </c>
      <c r="O80" s="10">
        <f t="shared" si="21"/>
        <v>790</v>
      </c>
      <c r="P80" s="42">
        <f t="shared" si="22"/>
        <v>21.782608695652176</v>
      </c>
      <c r="Q80" s="42">
        <f t="shared" si="24"/>
        <v>13.761904761904763</v>
      </c>
      <c r="R80" s="42">
        <f t="shared" si="23"/>
        <v>17.954545454545453</v>
      </c>
      <c r="S80" s="38">
        <f>SUM((G69+G70+G71+G72+G73+G74+G75+G76+G77+G78+G79+G80+K69+K70+K71+K72+K73+K74+K75+K76+K77+K78+K79+K80)/(F69+F70+F71+F72+F73+F74+F75+F76+F77+F78+F79+F80+J69+J70+J71+J72+J73+J74+J75+J76+J77+J78+J79+J80))</f>
        <v>12.582644628099173</v>
      </c>
    </row>
    <row r="81" spans="1:19" ht="15.75" x14ac:dyDescent="0.25">
      <c r="A81" s="8"/>
      <c r="B81" s="9">
        <f t="shared" ref="B81" si="28">SUM(B79+7)</f>
        <v>46328</v>
      </c>
      <c r="C81" s="42"/>
      <c r="D81" s="10"/>
      <c r="E81" s="10"/>
      <c r="F81" s="14"/>
      <c r="G81" s="15"/>
      <c r="H81" s="15"/>
      <c r="I81" s="15"/>
      <c r="J81" s="15"/>
      <c r="K81" s="15"/>
      <c r="L81" s="15"/>
      <c r="M81" s="15"/>
      <c r="N81" s="10">
        <f t="shared" si="21"/>
        <v>0</v>
      </c>
      <c r="O81" s="10">
        <f t="shared" si="21"/>
        <v>0</v>
      </c>
      <c r="P81" s="42" t="e">
        <f t="shared" si="22"/>
        <v>#DIV/0!</v>
      </c>
      <c r="Q81" s="42" t="e">
        <f t="shared" si="24"/>
        <v>#DIV/0!</v>
      </c>
      <c r="R81" s="42" t="e">
        <f t="shared" si="23"/>
        <v>#DIV/0!</v>
      </c>
      <c r="S81" s="38">
        <f>SUM((G69+G70+G71+G72+G73+G74+G75+G76+G77+G78+G79+G80+G81+K69+K70+K71+K72+K73+K74+K75+K76+K77+K78+K79+K80+K81)/(F69+F70+F71+F72+F73+F74+F75+F76+F77+F78+F79+F80+F81+J69+J70+J71+J72+J73+J74+J75+J76+J77+J78+J79+J80+J81))</f>
        <v>12.582644628099173</v>
      </c>
    </row>
    <row r="82" spans="1:19" ht="15.75" x14ac:dyDescent="0.25">
      <c r="A82" s="8"/>
      <c r="B82" s="8"/>
      <c r="C82" s="42"/>
      <c r="D82" s="13"/>
      <c r="E82" s="13"/>
      <c r="F82" s="14"/>
      <c r="G82" s="15"/>
      <c r="H82" s="15"/>
      <c r="I82" s="15"/>
      <c r="J82" s="15"/>
      <c r="K82" s="15"/>
      <c r="L82" s="15"/>
      <c r="M82" s="15"/>
      <c r="N82" s="10">
        <f t="shared" si="21"/>
        <v>0</v>
      </c>
      <c r="O82" s="10">
        <f t="shared" si="21"/>
        <v>0</v>
      </c>
      <c r="P82" s="42" t="e">
        <f t="shared" si="22"/>
        <v>#DIV/0!</v>
      </c>
      <c r="Q82" s="42" t="e">
        <f t="shared" si="24"/>
        <v>#DIV/0!</v>
      </c>
      <c r="R82" s="42" t="e">
        <f t="shared" si="23"/>
        <v>#DIV/0!</v>
      </c>
      <c r="S82" s="38">
        <f>SUM((G69+G70+G71+G72+G73+G74+G75+G76+G77+G78+G79+G80+G81+G82+K69+K70+K71+K72+K73+K74+K75+K76+K77+K78+K79+K80+K81+K82)/(F69+F70+F71+F72+F73+F74+F75+F76+F77+F78+F79+F80+F81+F82+J69+J70+J71+J72+J73+J74+J75+J76+J77+J78+J79+J80+J81+J82))</f>
        <v>12.582644628099173</v>
      </c>
    </row>
    <row r="83" spans="1:19" ht="15.75" x14ac:dyDescent="0.25">
      <c r="A83" s="8"/>
      <c r="B83" s="9">
        <f t="shared" ref="B83" si="29">SUM(B81+7)</f>
        <v>46335</v>
      </c>
      <c r="C83" s="42"/>
      <c r="D83" s="10"/>
      <c r="E83" s="10"/>
      <c r="F83" s="14"/>
      <c r="G83" s="15"/>
      <c r="H83" s="15"/>
      <c r="I83" s="15"/>
      <c r="J83" s="15"/>
      <c r="K83" s="15"/>
      <c r="L83" s="15"/>
      <c r="M83" s="15"/>
      <c r="N83" s="10">
        <f t="shared" si="21"/>
        <v>0</v>
      </c>
      <c r="O83" s="10">
        <f t="shared" si="21"/>
        <v>0</v>
      </c>
      <c r="P83" s="42" t="e">
        <f t="shared" si="22"/>
        <v>#DIV/0!</v>
      </c>
      <c r="Q83" s="42" t="e">
        <f t="shared" si="24"/>
        <v>#DIV/0!</v>
      </c>
      <c r="R83" s="42" t="e">
        <f t="shared" si="23"/>
        <v>#DIV/0!</v>
      </c>
      <c r="S83" s="38">
        <f>SUM((G69+G70+G71+G72+G73+G74+G75+G76+G77+G78+G79+G80+G81+G82+G83+K69+K70+K71+K72+K73+K74+K75+K76+K77+K78+K79+K80+K81+K82+K83)/(F69+F70+F71+F72+F73+F74+F75+F76+F77+F78+F79+F80+F81+F82+F83+J69+J70+J71+J72+J73+J74+J75+J76+J77+J78+J79+J80+J81+J82+J83))</f>
        <v>12.582644628099173</v>
      </c>
    </row>
    <row r="84" spans="1:19" ht="15.75" x14ac:dyDescent="0.25">
      <c r="A84" s="8"/>
      <c r="B84" s="8"/>
      <c r="C84" s="42"/>
      <c r="D84" s="13"/>
      <c r="E84" s="13"/>
      <c r="F84" s="14"/>
      <c r="G84" s="15"/>
      <c r="H84" s="15"/>
      <c r="I84" s="15"/>
      <c r="J84" s="15"/>
      <c r="K84" s="15"/>
      <c r="L84" s="15"/>
      <c r="M84" s="15"/>
      <c r="N84" s="10">
        <f t="shared" si="21"/>
        <v>0</v>
      </c>
      <c r="O84" s="10">
        <f t="shared" si="21"/>
        <v>0</v>
      </c>
      <c r="P84" s="42" t="e">
        <f t="shared" si="22"/>
        <v>#DIV/0!</v>
      </c>
      <c r="Q84" s="42" t="e">
        <f t="shared" si="24"/>
        <v>#DIV/0!</v>
      </c>
      <c r="R84" s="42" t="e">
        <f t="shared" si="23"/>
        <v>#DIV/0!</v>
      </c>
      <c r="S84" s="38">
        <f>SUM((G69+G70+G71+G72+G73+G74+G75+G76+G77+G78+G79+G80+G81+G82+G83+G84+K69+K70+K71+K72+K73+K74+K75+K76+K77+K78+K79+K80+K81+K82+K83+K84)/(F69+F70+F71+F72+F73+F74+F75+F76+F77+F78+F79+F80+F81+F82+F83+F84+J69+J70+J71+J72+J73+J74+J75+J76+J77+J78+J79+J80+J81+J82+J83+J84))</f>
        <v>12.582644628099173</v>
      </c>
    </row>
    <row r="85" spans="1:19" ht="15.75" x14ac:dyDescent="0.25">
      <c r="A85" s="8"/>
      <c r="B85" s="9">
        <f t="shared" ref="B85" si="30">SUM(B83+7)</f>
        <v>46342</v>
      </c>
      <c r="C85" s="42"/>
      <c r="D85" s="10"/>
      <c r="E85" s="10"/>
      <c r="F85" s="14"/>
      <c r="G85" s="15"/>
      <c r="H85" s="15"/>
      <c r="I85" s="15"/>
      <c r="J85" s="15"/>
      <c r="K85" s="15"/>
      <c r="L85" s="15"/>
      <c r="M85" s="15"/>
      <c r="N85" s="10">
        <f t="shared" si="21"/>
        <v>0</v>
      </c>
      <c r="O85" s="10">
        <f t="shared" si="21"/>
        <v>0</v>
      </c>
      <c r="P85" s="42" t="e">
        <f t="shared" si="22"/>
        <v>#DIV/0!</v>
      </c>
      <c r="Q85" s="42" t="e">
        <f t="shared" si="24"/>
        <v>#DIV/0!</v>
      </c>
      <c r="R85" s="42" t="e">
        <f t="shared" si="23"/>
        <v>#DIV/0!</v>
      </c>
      <c r="S85" s="38">
        <f>SUM((G69+G70+G71+G72+G73+G74+G75+G76+G77+G78+G79+G80+G81+G82+G83+G84+G85+K69+K70+K71+K72+K73+K74+K75+K76+K77+K78+K79+K80+K81+K82+K83+K84+K85)/(F69+F70+F71+F72+F73+F74+F75+F76+F77+F78+F79+F80+F81+F82+F83+F84+F85+J69+J70+J71+J72+J73+J74+J75+J76+J77+J78+J79+J80+J81+J82+J83+J84+J85))</f>
        <v>12.582644628099173</v>
      </c>
    </row>
    <row r="86" spans="1:19" ht="15.75" x14ac:dyDescent="0.25">
      <c r="A86" s="8"/>
      <c r="B86" s="8"/>
      <c r="C86" s="42"/>
      <c r="D86" s="13"/>
      <c r="E86" s="13"/>
      <c r="F86" s="14"/>
      <c r="G86" s="15"/>
      <c r="H86" s="15"/>
      <c r="I86" s="15"/>
      <c r="J86" s="15"/>
      <c r="K86" s="15"/>
      <c r="L86" s="15"/>
      <c r="M86" s="15"/>
      <c r="N86" s="10">
        <f t="shared" si="21"/>
        <v>0</v>
      </c>
      <c r="O86" s="10">
        <f t="shared" si="21"/>
        <v>0</v>
      </c>
      <c r="P86" s="42" t="e">
        <f t="shared" si="22"/>
        <v>#DIV/0!</v>
      </c>
      <c r="Q86" s="42" t="e">
        <f t="shared" si="24"/>
        <v>#DIV/0!</v>
      </c>
      <c r="R86" s="42" t="e">
        <f t="shared" si="23"/>
        <v>#DIV/0!</v>
      </c>
      <c r="S86" s="38">
        <f>SUM((G69+G70+G71+G72+G73+G74+G75+G76+G77+G78+G79+G80+G81+G82+G83+G84+G85+G86+K69+K70+K71+K72+K73+K74+K75+K76+K77+K78+K79+K80+K81+K82+K83+K84+K85+K86)/(F69+F70+F71+F72+F73+F74+F75+F76+F77+F78+F79+F80+F81+F82+F83+F84+F85+F86+J69+J70+J71+J72+J73+J74+J75+J76+J77+J78+J79+J80+J81+J82+J83+J84+J85+J86))</f>
        <v>12.582644628099173</v>
      </c>
    </row>
    <row r="87" spans="1:19" ht="15.75" x14ac:dyDescent="0.25">
      <c r="A87" s="8"/>
      <c r="B87" s="9">
        <f t="shared" ref="B87" si="31">SUM(B85+7)</f>
        <v>46349</v>
      </c>
      <c r="C87" s="42"/>
      <c r="D87" s="10"/>
      <c r="E87" s="10"/>
      <c r="F87" s="14"/>
      <c r="G87" s="15"/>
      <c r="H87" s="15"/>
      <c r="I87" s="15"/>
      <c r="J87" s="15"/>
      <c r="K87" s="15"/>
      <c r="L87" s="15"/>
      <c r="M87" s="15"/>
      <c r="N87" s="10">
        <f t="shared" si="21"/>
        <v>0</v>
      </c>
      <c r="O87" s="10">
        <f t="shared" si="21"/>
        <v>0</v>
      </c>
      <c r="P87" s="42" t="e">
        <f t="shared" si="22"/>
        <v>#DIV/0!</v>
      </c>
      <c r="Q87" s="42" t="e">
        <f t="shared" si="24"/>
        <v>#DIV/0!</v>
      </c>
      <c r="R87" s="42" t="e">
        <f t="shared" si="23"/>
        <v>#DIV/0!</v>
      </c>
      <c r="S87" s="38">
        <f>SUM((G69+G70+G71+G72+G73+G74+G75+G76+G77+G78+G79+G80+G81+G82+G83+G84+G85+G86+G87+K69+K70+K71+K72+K73+K74+K75+K76+K77+K78+K79+K80+K81+K82+K83+K84+K85+K86+K87)/(F69+F70+F71+F72+F73+F74+F75+F76+F77+F78+F79+F80+F81+F82+F83+F84+F85+F86+F87+J69+J70+J71+J72+J73+J74+J75+J76+J77+J78+J79+J80+J81+J82+J83+J84+J85+J86+J87))</f>
        <v>12.582644628099173</v>
      </c>
    </row>
    <row r="88" spans="1:19" ht="15.75" x14ac:dyDescent="0.25">
      <c r="A88" s="8"/>
      <c r="B88" s="8"/>
      <c r="C88" s="42"/>
      <c r="D88" s="13"/>
      <c r="E88" s="13"/>
      <c r="F88" s="14"/>
      <c r="G88" s="15"/>
      <c r="H88" s="15"/>
      <c r="I88" s="15"/>
      <c r="J88" s="15"/>
      <c r="K88" s="15"/>
      <c r="L88" s="15"/>
      <c r="M88" s="15"/>
      <c r="N88" s="10">
        <f t="shared" si="21"/>
        <v>0</v>
      </c>
      <c r="O88" s="10">
        <f t="shared" si="21"/>
        <v>0</v>
      </c>
      <c r="P88" s="42" t="e">
        <f t="shared" si="22"/>
        <v>#DIV/0!</v>
      </c>
      <c r="Q88" s="42" t="e">
        <f t="shared" si="24"/>
        <v>#DIV/0!</v>
      </c>
      <c r="R88" s="42" t="e">
        <f t="shared" si="23"/>
        <v>#DIV/0!</v>
      </c>
      <c r="S88" s="38">
        <f>SUM((G69+G70+G71+G72+G73+G74+G75+G76+G77+G78+G79+G80+G81+G82+G83+G84+G85+G86+G87+G88+K69+K70+K71+K72+K73+K74+K75+K76+K77+K78+K79+K80+K81+K82+K83+K84+K85+K86+K87+K88)/(F69+F70+F71+F72+F73+F74+F75+F76+F77+F78+F79+F80+F81+F82+F83+F84+F85+F86+F87+F88+J69+J70+J71+J72+J73+J74+J75+J76+J77+J78+J79+J80+J81+J82+J83+J84+J85+J86+J87+J88))</f>
        <v>12.582644628099173</v>
      </c>
    </row>
    <row r="89" spans="1:19" ht="15.75" x14ac:dyDescent="0.25">
      <c r="A89" s="8"/>
      <c r="B89" s="9">
        <f t="shared" ref="B89" si="32">SUM(B87+7)</f>
        <v>46356</v>
      </c>
      <c r="C89" s="42"/>
      <c r="D89" s="10"/>
      <c r="E89" s="10"/>
      <c r="F89" s="14"/>
      <c r="G89" s="15"/>
      <c r="H89" s="15"/>
      <c r="I89" s="15"/>
      <c r="J89" s="15"/>
      <c r="K89" s="15"/>
      <c r="L89" s="15"/>
      <c r="M89" s="15"/>
      <c r="N89" s="10">
        <f t="shared" si="21"/>
        <v>0</v>
      </c>
      <c r="O89" s="10">
        <f t="shared" si="21"/>
        <v>0</v>
      </c>
      <c r="P89" s="42" t="e">
        <f t="shared" si="22"/>
        <v>#DIV/0!</v>
      </c>
      <c r="Q89" s="42" t="e">
        <f t="shared" si="24"/>
        <v>#DIV/0!</v>
      </c>
      <c r="R89" s="42" t="e">
        <f t="shared" si="23"/>
        <v>#DIV/0!</v>
      </c>
      <c r="S89" s="38">
        <f>SUM((G69+G70+G71+G72+G73+G74+G75+G76+G77+G78+G79+G80+G81+G82+G83+G84+G85+G86+G87+G88+G89+K69+K70+K71+K72+K73+K74+K75+K76+K77+K78+K79+K80+K81+K82+K83+K84+K85+K86+K87+K88+K89)/(F69+F70+F71+F72+F73+F74+F75+F76+F77+F78+F79+F80+F81+F82+F83+F84+F85+F86+F87+F88+F89+J69+J70+J71+J72+J73+J74+J75+J76+J77+J78+J79+J80+J81+J82+J83+J84+J85+J86+J87+J88+J89))</f>
        <v>12.582644628099173</v>
      </c>
    </row>
    <row r="90" spans="1:19" ht="15.75" x14ac:dyDescent="0.25">
      <c r="A90" s="8"/>
      <c r="B90" s="8"/>
      <c r="C90" s="42"/>
      <c r="D90" s="13"/>
      <c r="E90" s="13"/>
      <c r="F90" s="14"/>
      <c r="G90" s="15"/>
      <c r="H90" s="15"/>
      <c r="I90" s="15"/>
      <c r="J90" s="15"/>
      <c r="K90" s="15"/>
      <c r="L90" s="15"/>
      <c r="M90" s="15"/>
      <c r="N90" s="10">
        <f t="shared" si="21"/>
        <v>0</v>
      </c>
      <c r="O90" s="10">
        <f t="shared" si="21"/>
        <v>0</v>
      </c>
      <c r="P90" s="42" t="e">
        <f t="shared" si="22"/>
        <v>#DIV/0!</v>
      </c>
      <c r="Q90" s="42" t="e">
        <f t="shared" si="24"/>
        <v>#DIV/0!</v>
      </c>
      <c r="R90" s="42" t="e">
        <f t="shared" si="23"/>
        <v>#DIV/0!</v>
      </c>
      <c r="S90" s="38">
        <f>SUM((G69+G70+G71+G72+G73+G74+G75+G76+G77+G78+G79+G80+G81+G82+G83+G84+G85+G86+G87+G88+G89+G90+K69+K70+K71+K72+K73+K74+K75+K76+K77+K78+K79+K80+K81+K82+K83+K84+K85+K86+K87+K88+K89+K90)/(F69+F70+F71+F72+F73+F74+F75+F76+F77+F78+F79+F80+F81+F82+F83+F84+F85+F86+F87+F88+F89+F90+J69+J70+J71+J72+J73+J74+J75+J76+J77+J78+J79+J80+J81+J82+J83+J84+J85+J86+J87+J88+J89+J90))</f>
        <v>12.582644628099173</v>
      </c>
    </row>
    <row r="91" spans="1:19" ht="15.75" x14ac:dyDescent="0.25">
      <c r="A91" s="8"/>
      <c r="B91" s="9">
        <f t="shared" ref="B91" si="33">SUM(B89+7)</f>
        <v>46363</v>
      </c>
      <c r="C91" s="42"/>
      <c r="D91" s="10"/>
      <c r="E91" s="10"/>
      <c r="F91" s="14"/>
      <c r="G91" s="15"/>
      <c r="H91" s="15"/>
      <c r="I91" s="15"/>
      <c r="J91" s="15"/>
      <c r="K91" s="15"/>
      <c r="L91" s="15"/>
      <c r="M91" s="15"/>
      <c r="N91" s="10">
        <f t="shared" si="21"/>
        <v>0</v>
      </c>
      <c r="O91" s="10">
        <f t="shared" si="21"/>
        <v>0</v>
      </c>
      <c r="P91" s="42" t="e">
        <f t="shared" si="22"/>
        <v>#DIV/0!</v>
      </c>
      <c r="Q91" s="42" t="e">
        <f t="shared" si="24"/>
        <v>#DIV/0!</v>
      </c>
      <c r="R91" s="42" t="e">
        <f t="shared" si="23"/>
        <v>#DIV/0!</v>
      </c>
      <c r="S91" s="38">
        <f>SUM((G69+G70+G71+G72+G73+G74+G75+G76+G77+G78+G79+G80+G81+G82+G83+G84+G85+G86+G87+G88+G89+G90+G91+K69+K70+K71+K72+K73+K74+K75+K76+K77+K78+K79+K80+K81+K82+K83+K84+K85+K86+K87+K88+K89+K90+K91)/(F69+F70+F71+F72+F73+F74+F75+F76+F77+F78+F79+F80+F81+F82+F83+F84+F85+F86+F87+F88+F89+F90+F91+J69+J70+J71+J72+J73+J74+J75+J76+J77+J78+J79+J80+J81+J82+J83+J84+J85+J86+J87+J88+J89+J90+J91))</f>
        <v>12.582644628099173</v>
      </c>
    </row>
    <row r="92" spans="1:19" ht="15.75" x14ac:dyDescent="0.25">
      <c r="A92" s="8"/>
      <c r="B92" s="8"/>
      <c r="C92" s="42"/>
      <c r="D92" s="13"/>
      <c r="E92" s="13"/>
      <c r="F92" s="14"/>
      <c r="G92" s="15"/>
      <c r="H92" s="15"/>
      <c r="I92" s="15"/>
      <c r="J92" s="15"/>
      <c r="K92" s="15"/>
      <c r="L92" s="15"/>
      <c r="M92" s="15"/>
      <c r="N92" s="10">
        <f t="shared" si="21"/>
        <v>0</v>
      </c>
      <c r="O92" s="10">
        <f t="shared" si="21"/>
        <v>0</v>
      </c>
      <c r="P92" s="42" t="e">
        <f t="shared" si="22"/>
        <v>#DIV/0!</v>
      </c>
      <c r="Q92" s="42" t="e">
        <f t="shared" si="24"/>
        <v>#DIV/0!</v>
      </c>
      <c r="R92" s="42" t="e">
        <f t="shared" si="23"/>
        <v>#DIV/0!</v>
      </c>
      <c r="S92" s="38">
        <f>SUM((G69+G70+G71+G72+G73+G74+G75+G76+G77+G78+G79+G80+G81+G82+G83+G84+G85+G86+G87+G88+G89+G90+G91+G92+K69+K70+K71+K72+K73+K74+K75+K76+K77+K78+K79+K80+K81+K82+K83+K84+K85+K86+K87+K88+K89+K90+K91+K92)/(F69+F70+F71+F72+F73+F74+F75+F76+F77+F78+F79+F80+F81+F82+F83+F84+F85+F86+F87+F88+F89+F90+F91+F92+J69+J70+J71+J72+J73+J74+J75+J76+J77+J78+J79+J80+J81+J82+J83+J84+J85+J86+J87+J88+J89+J90+J91+J92))</f>
        <v>12.582644628099173</v>
      </c>
    </row>
    <row r="93" spans="1:19" ht="15.75" x14ac:dyDescent="0.25">
      <c r="A93" s="8"/>
      <c r="B93" s="9">
        <f t="shared" ref="B93" si="34">SUM(B91+7)</f>
        <v>46370</v>
      </c>
      <c r="C93" s="42"/>
      <c r="D93" s="10"/>
      <c r="E93" s="10"/>
      <c r="F93" s="14"/>
      <c r="G93" s="15"/>
      <c r="H93" s="15"/>
      <c r="I93" s="15"/>
      <c r="J93" s="15"/>
      <c r="K93" s="15"/>
      <c r="L93" s="15"/>
      <c r="M93" s="15"/>
      <c r="N93" s="10">
        <f t="shared" si="21"/>
        <v>0</v>
      </c>
      <c r="O93" s="10">
        <f t="shared" si="21"/>
        <v>0</v>
      </c>
      <c r="P93" s="42" t="e">
        <f t="shared" si="22"/>
        <v>#DIV/0!</v>
      </c>
      <c r="Q93" s="42" t="e">
        <f t="shared" si="24"/>
        <v>#DIV/0!</v>
      </c>
      <c r="R93" s="42" t="e">
        <f t="shared" si="23"/>
        <v>#DIV/0!</v>
      </c>
      <c r="S93" s="38">
        <f>SUM((G69+G70+G71+G72+G73+G74+G75+G76+G77+G78+G79+G80+G81+G82+G83+G84+G85+G86+G87+G88+G89+G90+G91+G92+G93+K69+K70+K71+K72+K73+K74+K75+K76+K77+K78+K79+K80+K81+K82+K83+K84+K85+K86+K87+K88+K89+K90+K91+K92+K93)/(F69+F70+F71+F72+F73+F74+F75+F76+F77+F78+F79+F80+F81+F82+F83+F84+F85+F86+F87+F88+F89+F90+F91+F92+F93+J69+J70+J71+J72+J73+J74+J75+J76+J77+J78+J79+J80+J81+J82+J83+J84+J85+J86+J87+J88+J89+J90+J91+J92+J93))</f>
        <v>12.582644628099173</v>
      </c>
    </row>
    <row r="94" spans="1:19" ht="15.75" x14ac:dyDescent="0.25">
      <c r="A94" s="8"/>
      <c r="B94" s="8"/>
      <c r="C94" s="42"/>
      <c r="D94" s="13"/>
      <c r="E94" s="13"/>
      <c r="F94" s="14"/>
      <c r="G94" s="15"/>
      <c r="H94" s="15"/>
      <c r="I94" s="15"/>
      <c r="J94" s="15"/>
      <c r="K94" s="15"/>
      <c r="L94" s="15"/>
      <c r="M94" s="15"/>
      <c r="N94" s="10">
        <f t="shared" si="21"/>
        <v>0</v>
      </c>
      <c r="O94" s="10">
        <f t="shared" si="21"/>
        <v>0</v>
      </c>
      <c r="P94" s="42" t="e">
        <f t="shared" si="22"/>
        <v>#DIV/0!</v>
      </c>
      <c r="Q94" s="42" t="e">
        <f t="shared" si="24"/>
        <v>#DIV/0!</v>
      </c>
      <c r="R94" s="42" t="e">
        <f t="shared" si="23"/>
        <v>#DIV/0!</v>
      </c>
      <c r="S94" s="38">
        <f>SUM((G69+G70+G71+G72+G73+G74+G75+G76+G77+G78+G79+G80+G81+G82+G83+G84+G85+G86+G87+G88+G89+G90+G91+G92+G93+G94+K69+K70+K71+K72+K73+K74+K75+K76+K77+K78+K79+K80+K81+K82+K83+K84+K85+K86+K87+K88+K89+K90+K91+K92+K93+K94)/(F69+F70+F71+F72+F73+F74+F75+F76+F77+F78+F79+F80+F81+F82+F83+F84+F85+F86+F87+F88+F89+F90+F91+F92+F93+F94+J69+J70+J71+J72+J73+J74+J75+J76+J77+J78+J79+J80+J81+J82+J83+J84+J85+J86+J87+J88+J89+J90+J91+J92+J93+J94))</f>
        <v>12.582644628099173</v>
      </c>
    </row>
    <row r="95" spans="1:19" ht="15.75" x14ac:dyDescent="0.25">
      <c r="A95" s="8"/>
      <c r="B95" s="9">
        <f t="shared" ref="B95" si="35">SUM(B93+7)</f>
        <v>46377</v>
      </c>
      <c r="C95" s="42"/>
      <c r="D95" s="10"/>
      <c r="E95" s="10"/>
      <c r="F95" s="14"/>
      <c r="G95" s="15"/>
      <c r="H95" s="15"/>
      <c r="I95" s="15"/>
      <c r="J95" s="15"/>
      <c r="K95" s="15"/>
      <c r="L95" s="15"/>
      <c r="M95" s="15"/>
      <c r="N95" s="10">
        <f t="shared" si="21"/>
        <v>0</v>
      </c>
      <c r="O95" s="10">
        <f t="shared" si="21"/>
        <v>0</v>
      </c>
      <c r="P95" s="42" t="e">
        <f t="shared" si="22"/>
        <v>#DIV/0!</v>
      </c>
      <c r="Q95" s="42" t="e">
        <f t="shared" si="24"/>
        <v>#DIV/0!</v>
      </c>
      <c r="R95" s="42" t="e">
        <f t="shared" si="23"/>
        <v>#DIV/0!</v>
      </c>
      <c r="S95" s="38">
        <f>SUM((G69+G70+G71+G72+G73+G74+G75+G76+G77+G78+G79+G80+G81+G82+G83+G84+G85+G86+G87+G88+G89+G90+G91+G92+G93+G94+G95+K69+K70+K71+K72+K73+K74+K75+K76+K77+K78+K79+K80+K81+K82+K83+K84+K85+K86+K87+K88+K89+K90+K91+K92+K93+K94+K95)/(F69+F70+F71+F72+F73+F74+F75+F76+F77+F78+F79+F80+F81+F82+F83+F84+F85+F86+F87+F88+F89+F90+F91+F92+F93+F94+F95+J69+J70+J71+J72+J73+J74+J75+J76+J77+J78+J79+J80+J81+J82+J83+J84+J85+J86+J87+J88+J89+J90+J91+J92+J93+J94+J95))</f>
        <v>12.582644628099173</v>
      </c>
    </row>
    <row r="96" spans="1:19" ht="15.75" x14ac:dyDescent="0.25">
      <c r="A96" s="8"/>
      <c r="B96" s="8"/>
      <c r="C96" s="42"/>
      <c r="D96" s="13"/>
      <c r="E96" s="13"/>
      <c r="F96" s="14"/>
      <c r="G96" s="15"/>
      <c r="H96" s="15"/>
      <c r="I96" s="15"/>
      <c r="J96" s="15"/>
      <c r="K96" s="15"/>
      <c r="L96" s="15"/>
      <c r="M96" s="15"/>
      <c r="N96" s="10">
        <f t="shared" si="21"/>
        <v>0</v>
      </c>
      <c r="O96" s="10">
        <f t="shared" si="21"/>
        <v>0</v>
      </c>
      <c r="P96" s="42" t="e">
        <f t="shared" si="22"/>
        <v>#DIV/0!</v>
      </c>
      <c r="Q96" s="42" t="e">
        <f t="shared" si="24"/>
        <v>#DIV/0!</v>
      </c>
      <c r="R96" s="42" t="e">
        <f t="shared" si="23"/>
        <v>#DIV/0!</v>
      </c>
      <c r="S96" s="38">
        <f>SUM((G69+G70+G71+G72+G73+G74+G75+G76+G77+G78+G79+G80+G81+G82+G83+G84+G85+G86+G87+G88+G89+G90+G91+G92+G93+G94+G95+G96+K69+K70+K71+K72+K73+K74+K75+K76+K77+K78+K79+K80+K81+K82+K83+K84+K85+K86+K87+K88+K89+K90+K91+K92+K93+K94+K95+K96)/(F69+F70+F71+F72+F73+F74+F75+F76+F77+F78+F79+F80+F81+F82+F83+F84+F85+F86+F87+F88+F89+F90+F91+F92+F93+F94+F95+F96+J69+J70+J71+J72+J73+J74+J75+J76+J77+J78+J79+J80+J81+J82+J83+J84+J85+J86+J87+J88+J89+J90+J91+J92+J93+J94+J95+J96))</f>
        <v>12.582644628099173</v>
      </c>
    </row>
    <row r="97" spans="1:19" ht="15.75" x14ac:dyDescent="0.25">
      <c r="A97" s="8"/>
      <c r="B97" s="9">
        <f t="shared" ref="B97" si="36">SUM(B95+7)</f>
        <v>46384</v>
      </c>
      <c r="C97" s="42"/>
      <c r="D97" s="10"/>
      <c r="E97" s="10"/>
      <c r="F97" s="14"/>
      <c r="G97" s="15"/>
      <c r="H97" s="15"/>
      <c r="I97" s="15"/>
      <c r="J97" s="15"/>
      <c r="K97" s="15"/>
      <c r="L97" s="15"/>
      <c r="M97" s="15"/>
      <c r="N97" s="10">
        <f t="shared" si="21"/>
        <v>0</v>
      </c>
      <c r="O97" s="10">
        <f t="shared" si="21"/>
        <v>0</v>
      </c>
      <c r="P97" s="42" t="e">
        <f t="shared" si="22"/>
        <v>#DIV/0!</v>
      </c>
      <c r="Q97" s="42" t="e">
        <f t="shared" si="24"/>
        <v>#DIV/0!</v>
      </c>
      <c r="R97" s="42" t="e">
        <f t="shared" si="23"/>
        <v>#DIV/0!</v>
      </c>
      <c r="S97" s="38">
        <f>SUM((G69+G70+G71+G72+G73+G74+G75+G76+G77+G78+G79+G80+G81+G82+G83+G84+G85+G86+G87+G88+G89+G90+G91+G92+G93+G94+G95+G96+G97+K69+K70+K71+K72+K73+K74+K75+K76+K77+K78+K79+K80+K81+K82+K83+K84+K85+K86+K87+K88+K89+K90+K91+K92+K93+K94+K95+K96+K97)/(F69+F70+F71+F72+F73+F74+F75+F76+F77+F78+F79+F80+F81+F82+F83+F84+F85+F86+F87+F88+F89+F90+F91+F92+F93+F94+F95+F96+F97+J69+J70+J71+J72+J73+J74+J75+J76+J77+J78+J79+J80+J81+J82+J83+J84+J85+J86+J87+J88+J89+J90+J91+J92+J93+J94+J95+J96+J97))</f>
        <v>12.582644628099173</v>
      </c>
    </row>
    <row r="98" spans="1:19" ht="15.75" x14ac:dyDescent="0.25">
      <c r="A98" s="8"/>
      <c r="B98" s="8"/>
      <c r="C98" s="42"/>
      <c r="D98" s="13"/>
      <c r="E98" s="13"/>
      <c r="F98" s="14"/>
      <c r="G98" s="15"/>
      <c r="H98" s="15"/>
      <c r="I98" s="15"/>
      <c r="J98" s="15"/>
      <c r="K98" s="15"/>
      <c r="L98" s="15"/>
      <c r="M98" s="15"/>
      <c r="N98" s="10">
        <f t="shared" si="21"/>
        <v>0</v>
      </c>
      <c r="O98" s="10">
        <f t="shared" si="21"/>
        <v>0</v>
      </c>
      <c r="P98" s="42" t="e">
        <f t="shared" si="22"/>
        <v>#DIV/0!</v>
      </c>
      <c r="Q98" s="42" t="e">
        <f t="shared" si="24"/>
        <v>#DIV/0!</v>
      </c>
      <c r="R98" s="42" t="e">
        <f t="shared" si="23"/>
        <v>#DIV/0!</v>
      </c>
      <c r="S98" s="38">
        <f>SUM((G69+G70+G71+G72+G73+G74+G75+G76+G77+G78+G79+G80+G81+G82+G83+G84+G85+G86+G87+G88+G89+G90+G91+G92+G93+G94+G95+G96+G97+G98+K69+K70+K71+K72+K73+K74+K75+K76+K77+K78+K79+K80+K81+K82+K83+K84+K85+K86+K87+K88+K89+K90+K91+K92+K93+K94+K95+K96+K97+K98)/(F69+F70+F71+F72+F73+F74+F75+F76+F77+F78+F79+F80+F81+F82+F83+F84+F85+F86+F87+F88+F89+F90+F91+F92+F93+F94+F95+F96+F97+F98+J69+J70+J71+J72+J73+J74+J75+J76+J77+J78+J79+J80+J81+J82+J83+J84+J85+J86+J87+J88+J89+J90+J91+J92+J93+J94+J95+J96+J97+J98))</f>
        <v>12.582644628099173</v>
      </c>
    </row>
    <row r="99" spans="1:19" ht="15.75" x14ac:dyDescent="0.25">
      <c r="A99" s="8"/>
      <c r="B99" s="9">
        <f t="shared" ref="B99" si="37">SUM(B97+7)</f>
        <v>46391</v>
      </c>
      <c r="C99" s="42"/>
      <c r="D99" s="10"/>
      <c r="E99" s="10"/>
      <c r="F99" s="14"/>
      <c r="G99" s="15"/>
      <c r="H99" s="15"/>
      <c r="I99" s="15"/>
      <c r="J99" s="15"/>
      <c r="K99" s="15"/>
      <c r="L99" s="15"/>
      <c r="M99" s="15"/>
      <c r="N99" s="10">
        <f t="shared" si="21"/>
        <v>0</v>
      </c>
      <c r="O99" s="10">
        <f t="shared" si="21"/>
        <v>0</v>
      </c>
      <c r="P99" s="42" t="e">
        <f t="shared" si="22"/>
        <v>#DIV/0!</v>
      </c>
      <c r="Q99" s="42" t="e">
        <f t="shared" si="24"/>
        <v>#DIV/0!</v>
      </c>
      <c r="R99" s="42" t="e">
        <f t="shared" si="23"/>
        <v>#DIV/0!</v>
      </c>
      <c r="S99" s="38">
        <f>SUM((G69+G70+G71+G72+G73+G74+G75+G76+G77+G78+G79+G80+G81+G82+G83+G84+G85+G86+G87+G88+G89+G90+G91+G92+G93+G94+G95+G96+G97+G98+G99+K69+K70+K71+K72+K73+K74+K75+K76+K77+K78+K79+K80+K81+K82+K83+K84+K85+K86+K87+K88+K89+K90+K91+K92+K93+K94+K95+K96+K97+K98+K99)/(F69+F70+F71+F72+F73+F74+F75+F76+F77+F78+F79+F80+F81+F82+F83+F84+F85+F86+F87+F88+F89+F90+F91+F92+F93+F94+F95+F96+F97+F98+F99+J69+J70+J71+J72+J73+J74+J75+J76+J77+J78+J79+J80+J81+J82+J83+J84+J85+J86+J87+J88+J89+J90+J91+J92+J93+J94+J95+J96+J97+J98+J99))</f>
        <v>12.582644628099173</v>
      </c>
    </row>
    <row r="100" spans="1:19" ht="15.75" x14ac:dyDescent="0.25">
      <c r="A100" s="8"/>
      <c r="B100" s="8"/>
      <c r="C100" s="42"/>
      <c r="D100" s="13"/>
      <c r="E100" s="13"/>
      <c r="F100" s="14"/>
      <c r="G100" s="15"/>
      <c r="H100" s="15"/>
      <c r="I100" s="15"/>
      <c r="J100" s="15"/>
      <c r="K100" s="15"/>
      <c r="L100" s="15"/>
      <c r="M100" s="15"/>
      <c r="N100" s="10">
        <f t="shared" si="21"/>
        <v>0</v>
      </c>
      <c r="O100" s="10">
        <f t="shared" si="21"/>
        <v>0</v>
      </c>
      <c r="P100" s="42" t="e">
        <f t="shared" si="22"/>
        <v>#DIV/0!</v>
      </c>
      <c r="Q100" s="42" t="e">
        <f t="shared" si="24"/>
        <v>#DIV/0!</v>
      </c>
      <c r="R100" s="42" t="e">
        <f t="shared" si="23"/>
        <v>#DIV/0!</v>
      </c>
      <c r="S100" s="38">
        <f>SUM((G69+G70+G71+G72+G73+G74+G75+G76+G77+G78+G79+G80+G81+G82+G83+G84+G85+G86+G87+G88+G89+G90+G91+G92+G93+G94+G95+G96+G97+G98+G99+G100+K69+K70+K71+K72+K73+K74+K75+K76+K77+K78+K79+K80+K81+K82+K83+K84+K85+K86+K87+K88+K89+K90+K91+K92+K93+K94+K95+K96+K97+K98+K99+K100)/(F69+F70+F71+F72+F73+F74+F75+F76+F77+F78+F79+F80+F81+F82+F83+F84+F85+F86+F87+F88+F89+F90+F91+F92+F93+F94+F95+F96+F97+F98+F99+F100+J69+J70+J71+J72+J73+J74+J75+J76+J77+J78+J79+J80+J81+J82+J83+J84+J85+J86+J87+J88+J89+J90+J91+J92+J93+J94+J95+J96+J97+J98+J99+J100))</f>
        <v>12.582644628099173</v>
      </c>
    </row>
    <row r="101" spans="1:19" ht="15.75" x14ac:dyDescent="0.25">
      <c r="A101" s="8"/>
      <c r="B101" s="9">
        <f t="shared" ref="B101" si="38">SUM(B99+7)</f>
        <v>46398</v>
      </c>
      <c r="C101" s="42"/>
      <c r="D101" s="10"/>
      <c r="E101" s="10"/>
      <c r="F101" s="14"/>
      <c r="G101" s="15"/>
      <c r="H101" s="15"/>
      <c r="I101" s="15"/>
      <c r="J101" s="15"/>
      <c r="K101" s="15"/>
      <c r="L101" s="15"/>
      <c r="M101" s="15"/>
      <c r="N101" s="10">
        <f t="shared" si="21"/>
        <v>0</v>
      </c>
      <c r="O101" s="10">
        <f t="shared" si="21"/>
        <v>0</v>
      </c>
      <c r="P101" s="42" t="e">
        <f t="shared" si="22"/>
        <v>#DIV/0!</v>
      </c>
      <c r="Q101" s="42" t="e">
        <f t="shared" si="24"/>
        <v>#DIV/0!</v>
      </c>
      <c r="R101" s="42" t="e">
        <f t="shared" si="23"/>
        <v>#DIV/0!</v>
      </c>
      <c r="S101" s="38">
        <f>SUM((G69+G70+G71+G72+G73+G74+G75+G76+G77+G78+G79+G80+G81+G82+G83+G84+G85+G86+G87+G88+G89+G90+G91+G92+G93+G94+G95+G96+G97+G98+G99+G100+G101+K69+K70+K71+K72+K73+K74+K75+K76+K77+K78+K79+K80+K81+K82+K83+K84+K85+K86+K87+K88+K89+K90+K91+K92+K93+K94+K95+K96+K97+K98+K99+K100+K101)/(F69+F70+F71+F72+F73+F74+F75+F76+F77+F78+F79+F80+F81+F82+F83+F84+F85+F86+F87+F88+F89+F90+F91+F92+F93+F94+F95+F96+F97+F98+F99+F100+F101+J69+J70+J71+J72+J73+J74+J75+J76+J77+J78+J79+J80+J81+J82+J83+J84+J85+J86+J87+J88+J89+J90+J91+J92+J93+J94+J95+J96+J97+J98+J99+J100+J101))</f>
        <v>12.582644628099173</v>
      </c>
    </row>
    <row r="102" spans="1:19" ht="15.75" x14ac:dyDescent="0.25">
      <c r="A102" s="8"/>
      <c r="B102" s="8"/>
      <c r="C102" s="42"/>
      <c r="D102" s="13"/>
      <c r="E102" s="13"/>
      <c r="F102" s="14"/>
      <c r="G102" s="15"/>
      <c r="H102" s="15"/>
      <c r="I102" s="15"/>
      <c r="J102" s="15"/>
      <c r="K102" s="15"/>
      <c r="L102" s="15"/>
      <c r="M102" s="15"/>
      <c r="N102" s="10">
        <f t="shared" si="21"/>
        <v>0</v>
      </c>
      <c r="O102" s="10">
        <f t="shared" si="21"/>
        <v>0</v>
      </c>
      <c r="P102" s="42" t="e">
        <f t="shared" si="22"/>
        <v>#DIV/0!</v>
      </c>
      <c r="Q102" s="42" t="e">
        <f t="shared" si="24"/>
        <v>#DIV/0!</v>
      </c>
      <c r="R102" s="42" t="e">
        <f t="shared" si="23"/>
        <v>#DIV/0!</v>
      </c>
      <c r="S102" s="38">
        <f>SUM((G69+G70+G71+G72+G73+G74+G75+G76+G77+G78+G79+G80+G81+G82+G83+G84+G85+G86+G87+G88+G89+G90+G91+G92+G93+G94+G95+G96+G97+G98+G99+G100+G101+G102+K69+K70+K71+K72+K73+K74+K75+K76+K77+K78+K79+K80+K81+K82+K83+K84+K85+K86+K87+K88+K89+K90+K91+K92+K93+K94+K95+K96+K97+K98+K99+K100+K101+K102)/(F69+F70+F71+F72+F73+F74+F75+F76+F77+F78+F79+F80+F81+F82+F83+F84+F85+F86+F87+F88+F89+F90+F91+F92+F93+F94+F95+F96+F97+F98+F99+F100+F101+F102+J69+J70+J71+J72+J73+J74+J75+J76+J77+J78+J79+J80+J81+J82+J83+J84+J85+J86+J87+J88+J89+J90+J91+J92+J93+J94+J95+J96+J97+J98+J99+J100+J101+J102))</f>
        <v>12.582644628099173</v>
      </c>
    </row>
    <row r="103" spans="1:19" ht="15.75" x14ac:dyDescent="0.25">
      <c r="A103" s="8"/>
      <c r="B103" s="9">
        <f t="shared" ref="B103:B107" si="39">SUM(B101+7)</f>
        <v>46405</v>
      </c>
      <c r="C103" s="42"/>
      <c r="D103" s="10"/>
      <c r="E103" s="10"/>
      <c r="F103" s="14"/>
      <c r="G103" s="15"/>
      <c r="H103" s="15"/>
      <c r="I103" s="15"/>
      <c r="J103" s="15"/>
      <c r="K103" s="15"/>
      <c r="L103" s="15"/>
      <c r="M103" s="15"/>
      <c r="N103" s="10">
        <f t="shared" si="21"/>
        <v>0</v>
      </c>
      <c r="O103" s="10">
        <f t="shared" si="21"/>
        <v>0</v>
      </c>
      <c r="P103" s="42" t="e">
        <f t="shared" si="22"/>
        <v>#DIV/0!</v>
      </c>
      <c r="Q103" s="42" t="e">
        <f t="shared" si="24"/>
        <v>#DIV/0!</v>
      </c>
      <c r="R103" s="42" t="e">
        <f t="shared" si="23"/>
        <v>#DIV/0!</v>
      </c>
      <c r="S103" s="38">
        <f>SUM((G69+G70+G71+G72+G73+G74+G75+G76+G77+G78+G79+G80+G81+G82+G83+G84+G85+G86+G87+G88+G89+G90+G91+G92+G93+G94+G95+G96+G97+G98+G99+G100+G101+G102+G103+K69+K70+K71+K72+K73+K74+K75+K76+K77+K78+K79+K80+K81+K82+K83+K84+K85+K86+K87+K88+K89+K90+K91+K92+K93+K94+K95+K96+K97+K98+K99+K100+K101+K102+K103)/(F69+F70+F71+F72+F73+F74+F75+F76+F77+F78+F79+F80+F81+F82+F83+F84+F85+F86+F87+F88+F89+F90+F91+F92+F93+F94+F95+F96+F97+F98+F99+F100+F101+F102+F103+J69+J70+J71+J72+J73+J74+J75+J76+J77+J78+J79+J80+J81+J82+J83+J84+J85+J86+J87+J88+J89+J90+J91+J92+J93+J94+J95+J96+J97+J98+J99+J100+J101+J102+J103))</f>
        <v>12.582644628099173</v>
      </c>
    </row>
    <row r="104" spans="1:19" ht="15.75" x14ac:dyDescent="0.25">
      <c r="A104" s="8"/>
      <c r="B104" s="8"/>
      <c r="C104" s="42"/>
      <c r="D104" s="13"/>
      <c r="E104" s="13"/>
      <c r="F104" s="14"/>
      <c r="G104" s="15"/>
      <c r="H104" s="15"/>
      <c r="I104" s="15"/>
      <c r="J104" s="15"/>
      <c r="K104" s="15"/>
      <c r="L104" s="15"/>
      <c r="M104" s="15"/>
      <c r="N104" s="10">
        <f t="shared" si="21"/>
        <v>0</v>
      </c>
      <c r="O104" s="10">
        <f t="shared" si="21"/>
        <v>0</v>
      </c>
      <c r="P104" s="42" t="e">
        <f t="shared" si="22"/>
        <v>#DIV/0!</v>
      </c>
      <c r="Q104" s="42" t="e">
        <f t="shared" si="24"/>
        <v>#DIV/0!</v>
      </c>
      <c r="R104" s="42" t="e">
        <f t="shared" si="23"/>
        <v>#DIV/0!</v>
      </c>
      <c r="S104" s="38">
        <f>SUM((G69+G70+G71+G72+G73+G74+G75+G76+G77+G78+G79+G80+G81+G82+G83+G84+G85+G86+G87+G88+G89+G90+G91+G92+G93+G94+G95+G96+G97+G98+G99+G100+G101+G102+G103+G104+K69+K70+K71+K72+K73+K74+K75+K76+K77+K78+K79+K80+K81+K82+K83+K84+K85+K86+K87+K88+K89+K90+K91+K92+K93+K94+K95+K96+K97+K98+K99+K100+K101+K102+K103+K104)/(F69+F70+F71+F72+F73+F74+F75+F76+F77+F78+F79+F80+F81+F82+F83+F84+F85+F86+F87+F88+F89+F90+F91+F92+F93+F94+F95+F96+F97+F98+F99+F100+F101+F102+F103+F104+J69+J70+J71+J72+J73+J74+J75+J76+J77+J78+J79+J80+J81+J82+J83+J84+J85+J86+J87+J88+J89+J90+J91+J92+J93+J94+J95+J96+J97+J98+J99+J100+J101+J102+J103+J104))</f>
        <v>12.582644628099173</v>
      </c>
    </row>
    <row r="105" spans="1:19" ht="15.75" x14ac:dyDescent="0.25">
      <c r="A105" s="8"/>
      <c r="B105" s="9">
        <f t="shared" ref="B105" si="40">SUM(B103+7)</f>
        <v>46412</v>
      </c>
      <c r="C105" s="42"/>
      <c r="D105" s="10"/>
      <c r="E105" s="10"/>
      <c r="F105" s="14"/>
      <c r="G105" s="15"/>
      <c r="H105" s="15"/>
      <c r="I105" s="15"/>
      <c r="J105" s="15"/>
      <c r="K105" s="15"/>
      <c r="L105" s="15"/>
      <c r="M105" s="15"/>
      <c r="N105" s="10">
        <f t="shared" si="21"/>
        <v>0</v>
      </c>
      <c r="O105" s="10">
        <f t="shared" si="21"/>
        <v>0</v>
      </c>
      <c r="P105" s="42" t="e">
        <f t="shared" si="22"/>
        <v>#DIV/0!</v>
      </c>
      <c r="Q105" s="42" t="e">
        <f t="shared" si="24"/>
        <v>#DIV/0!</v>
      </c>
      <c r="R105" s="42" t="e">
        <f t="shared" si="23"/>
        <v>#DIV/0!</v>
      </c>
      <c r="S105" s="38">
        <f>SUM((G69+G70+G71+G72+G73+G74+G75+G76+G77+G78+G79+G80+G81+G82+G83+G84+G85+G86+G87+G88+G89+G90+G91+G92+G93+G94+G95+G96+G97+G98+G99+G100+G101+G102+G103+G104+G105+K69+K70+K71+K72+K73+K74+K75+K76+K77+K78+K79+K80+K81+K82+K83+K84+K85+K86+K87+K88+K89+K90+K91+K92+K93+K94+K95+K96+K97+K98+K99+K100+K101+K102+K103+K104+K105)/(F69+F70+F71+F72+F73+F74+F75+F76+F77+F78+F79+F80+F81+F82+F83+F84+F85+F86+F87+F88+F89+F90+F91+F92+F93+F94+F95+F96+F97+F98+F99+F100+F101+F102+F103+F104+F105+J69+J70+J71+J72+J73+J74+J75+J76+J77+J78+J79+J80+J81+J82+J83+J84+J85+J86+J87+J88+J89+J90+J91+J92+J93+J94+J95+J96+J97+J98+J99+J100+J101+J102+J103+J104+J105))</f>
        <v>12.582644628099173</v>
      </c>
    </row>
    <row r="106" spans="1:19" ht="15.75" x14ac:dyDescent="0.25">
      <c r="A106" s="8"/>
      <c r="B106" s="8"/>
      <c r="C106" s="42"/>
      <c r="D106" s="13"/>
      <c r="E106" s="13"/>
      <c r="F106" s="14"/>
      <c r="G106" s="15"/>
      <c r="H106" s="15"/>
      <c r="I106" s="15"/>
      <c r="J106" s="15"/>
      <c r="K106" s="15"/>
      <c r="L106" s="15"/>
      <c r="M106" s="15"/>
      <c r="N106" s="10">
        <f t="shared" si="21"/>
        <v>0</v>
      </c>
      <c r="O106" s="10">
        <f t="shared" si="21"/>
        <v>0</v>
      </c>
      <c r="P106" s="42" t="e">
        <f t="shared" si="22"/>
        <v>#DIV/0!</v>
      </c>
      <c r="Q106" s="42" t="e">
        <f t="shared" si="24"/>
        <v>#DIV/0!</v>
      </c>
      <c r="R106" s="42" t="e">
        <f t="shared" si="23"/>
        <v>#DIV/0!</v>
      </c>
      <c r="S106" s="38">
        <f>SUM((G69+G70+G71+G72+G73+G74+G75+G76+G77+G78+G79+G80+G81+G82+G83+G84+G85+G86+G87+G88+G89+G90+G91+G92+G93+G94+G95+G96+G97+G98+G99+G100+G101+G102+G103+G104+G105+G106+K69+K70+K71+K72+K73+K74+K75+K76+K77+K78+K79+K80+K81+K82+K83+K84+K85+K86+K87+K88+K89+K90+K91+K92+K93+K94+K95+K96+K97+K98+K99+K100+K101+K102+K103+K104+K105+K106)/(F69+F70+F71+F72+F73+F74+F75+F76+F77+F78+F79+F80+F81+F82+F83+F84+F85+F86+F87+F88+F89+F90+F91+F92+F93+F94+F95+F96+F97+F98+F99+F100+F101+F102+F103+F104+F105+F106+J69+J70+J71+J72+J73+J74+J75+J76+J77+J78+J79+J80+J81+J82+J83+J84+J85+J86+J87+J88+J89+J90+J91+J92+J93+J94+J95+J96+J97+J98+J99+J100+J101+J102+J103+J104+J105+J106))</f>
        <v>12.582644628099173</v>
      </c>
    </row>
    <row r="107" spans="1:19" ht="15.75" x14ac:dyDescent="0.25">
      <c r="A107" s="8"/>
      <c r="B107" s="9">
        <f t="shared" si="39"/>
        <v>46419</v>
      </c>
      <c r="C107" s="42"/>
      <c r="D107" s="10"/>
      <c r="E107" s="10"/>
      <c r="F107" s="14"/>
      <c r="G107" s="15"/>
      <c r="H107" s="15"/>
      <c r="I107" s="15"/>
      <c r="J107" s="15"/>
      <c r="K107" s="15"/>
      <c r="L107" s="15"/>
      <c r="M107" s="15"/>
      <c r="N107" s="10">
        <f t="shared" si="21"/>
        <v>0</v>
      </c>
      <c r="O107" s="10">
        <f t="shared" si="21"/>
        <v>0</v>
      </c>
      <c r="P107" s="42" t="e">
        <f t="shared" si="22"/>
        <v>#DIV/0!</v>
      </c>
      <c r="Q107" s="42" t="e">
        <f t="shared" si="24"/>
        <v>#DIV/0!</v>
      </c>
      <c r="R107" s="42" t="e">
        <f t="shared" si="23"/>
        <v>#DIV/0!</v>
      </c>
      <c r="S107" s="38">
        <f>SUM((G69+G70+G71+G72+G73+G74+G75+G76+G77+G78+G79+G80+G81+G82+G83+G84+G85+G86+G87+G88+G89+G90+G91+G92+G93+G94+G95+G96+G97+G98+G99+G100+G101+G102+G103+G104+G105+G106+G107+K69+K70+K71+K72+K73+K74+K75+K76+K77+K78+K79+K80+K81+K82+K83+K84+K85+K86+K87+K88+K89+K90+K91+K92+K93+K94+K95+K96+K97+K98+K99+K100+K101+K102+K103+K104+K105+K106+K107)/(F69+F70+F71+F72+F73+F74+F75+F76+F77+F78+F79+F80+F81+F82+F83+F84+F85+F86+F87+F88+F89+F90+F91+F92+F93+F94+F95+F96+F97+F98+F99+F100+F101+F102+F103+F104+F105+F106+F107+J69+J70+J71+J72+J73+J74+J75+J76+J77+J78+J79+J80+J81+J82+J83+J84+J85+J86+J87+J88+J89+J90+J91+J92+J93+J94+J95+J96+J97+J98+J99+J100+J101+J102+J103+J104+J105+J106+J107))</f>
        <v>12.582644628099173</v>
      </c>
    </row>
    <row r="108" spans="1:19" ht="15.75" x14ac:dyDescent="0.25">
      <c r="A108" s="8"/>
      <c r="B108" s="8"/>
      <c r="C108" s="42"/>
      <c r="D108" s="13"/>
      <c r="E108" s="13"/>
      <c r="F108" s="14"/>
      <c r="G108" s="15"/>
      <c r="H108" s="15"/>
      <c r="I108" s="15"/>
      <c r="J108" s="15"/>
      <c r="K108" s="15"/>
      <c r="L108" s="15"/>
      <c r="M108" s="15"/>
      <c r="N108" s="10">
        <f t="shared" si="21"/>
        <v>0</v>
      </c>
      <c r="O108" s="10">
        <f t="shared" si="21"/>
        <v>0</v>
      </c>
      <c r="P108" s="42" t="e">
        <f t="shared" si="22"/>
        <v>#DIV/0!</v>
      </c>
      <c r="Q108" s="42" t="e">
        <f t="shared" si="24"/>
        <v>#DIV/0!</v>
      </c>
      <c r="R108" s="42" t="e">
        <f t="shared" si="23"/>
        <v>#DIV/0!</v>
      </c>
      <c r="S108" s="38">
        <f>SUM((G69+G70+G71+G72+G73+G74+G75+G76+G77+G78+G79+G80+G81+G82+G83+G84+G85+G86+G87+G88+G89+G90+G91+G92+G93+G94+G95+G96+G97+G98+G99+G100+G101+G102+G103+G104+G105+G106+G107+G108+K69+K70+K71+K72+K73+K74+K75+K76+K77+K78+K79+K80+K81+K82+K83+K84+K85+K86+K87+K88+K89+K90+K91+K92+K93+K94+K95+K96+K97+K98+K99+K100+K101+K102+K103+K104+K105+K106+K107+K108)/(F69+F70+F71+F72+F73+F74+F75+F76+F77+F78+F79+F80+F81+F82+F83+F84+F85+F86+F87+F88+F89+F90+F91+F92+F93+F94+F95+F96+F97+F98+F99+F100+F101+F102+F103+F104+F105+F106+F107+F108+J69+J70+J71+J72+J73+J74+J75+J76+J77+J78+J79+J80+J81+J82+J83+J84+J85+J86+J87+J88+J89+J90+J91+J92+J93+J94+J95+J96+J97+J98+J99+J100+J101+J102+J103+J104+J105+J106+J107+J108))</f>
        <v>12.582644628099173</v>
      </c>
    </row>
    <row r="109" spans="1:19" ht="15.75" x14ac:dyDescent="0.25">
      <c r="A109" s="8"/>
      <c r="B109" s="9"/>
      <c r="C109" s="42"/>
      <c r="D109" s="10"/>
      <c r="E109" s="10"/>
      <c r="F109" s="14"/>
      <c r="G109" s="15"/>
      <c r="H109" s="15"/>
      <c r="I109" s="15"/>
      <c r="J109" s="15"/>
      <c r="K109" s="15"/>
      <c r="L109" s="15"/>
      <c r="M109" s="15"/>
      <c r="N109" s="10">
        <f t="shared" si="21"/>
        <v>0</v>
      </c>
      <c r="O109" s="10">
        <f t="shared" si="21"/>
        <v>0</v>
      </c>
      <c r="P109" s="42" t="e">
        <f t="shared" si="22"/>
        <v>#DIV/0!</v>
      </c>
      <c r="Q109" s="42" t="e">
        <f t="shared" si="24"/>
        <v>#DIV/0!</v>
      </c>
      <c r="R109" s="42" t="e">
        <f t="shared" si="23"/>
        <v>#DIV/0!</v>
      </c>
      <c r="S109" s="38">
        <f>SUM((G69+G70+G71+G72+G73+G74+G75+G76+G77+G78+G79+G80+G81+G82+G83+G84+G85+G86+G87+G88+G89+G90+G91+G92+G93+G94+G95+G96+G97+G98+G99+G100+G101+G102+G103+G104+G105+G106+G107+G108+G109+K69+K70+K71+K72+K73+K74+K75+K76+K77+K78+K79+K80+K81+K82+K83+K84+K85+K86+K87+K88+K89+K90+K91+K92+K93+K94+K95+K96+K97+K98+K99+K100+K101+K102+K103+K104+K105+K106+K107+K108+K109)/(F69+F70+F71+F72+F73+F74+F75+F76+F77+F78+F79+F80+F81+F82+F83+F84+F85+F86+F87+F88+F89+F90+F91+F92+F93+F94+F95+F96+F97+F98+F99+F100+F101+F102+F103+F104+F105+F106+F107+F108+F109+J69+J70+J71+J72+J73+J74+J75+J76+J77+J78+J79+J80+J81+J82+J83+J84+J85+J86+J87+J88+J89+J90+J91+J92+J93+J94+J95+J96+J97+J98+J99+J100+J101+J102+J103+J104+J105+J106+J107+J108+J109))</f>
        <v>12.582644628099173</v>
      </c>
    </row>
    <row r="110" spans="1:19" ht="15.75" x14ac:dyDescent="0.25">
      <c r="A110" s="8"/>
      <c r="B110" s="8"/>
      <c r="C110" s="42"/>
      <c r="D110" s="13"/>
      <c r="E110" s="13"/>
      <c r="F110" s="14"/>
      <c r="G110" s="15"/>
      <c r="H110" s="15"/>
      <c r="I110" s="15"/>
      <c r="J110" s="15"/>
      <c r="K110" s="15"/>
      <c r="L110" s="15"/>
      <c r="M110" s="15"/>
      <c r="N110" s="10">
        <f t="shared" si="21"/>
        <v>0</v>
      </c>
      <c r="O110" s="10">
        <f t="shared" si="21"/>
        <v>0</v>
      </c>
      <c r="P110" s="42" t="e">
        <f t="shared" si="22"/>
        <v>#DIV/0!</v>
      </c>
      <c r="Q110" s="42" t="e">
        <f t="shared" si="24"/>
        <v>#DIV/0!</v>
      </c>
      <c r="R110" s="42" t="e">
        <f t="shared" si="23"/>
        <v>#DIV/0!</v>
      </c>
      <c r="S110" s="38">
        <f>SUM((G69+G70+G71+G72+G73+G74+G75+G76+G77+G78+G79+G80+G81+G82+G83+G84+G85+G86+G87+G88+G89+G90+G91+G92+G93+G94+G95+G96+G97+G98+G99+G100+G101+G102+G103+G104+G105+G106+G107+G108+G109+G110+K69+K70+K71+K72+K73+K74+K75+K76+K77+K78+K79+K80+K81+K82+K83+K84+K85+K86+K87+K88+K89+K90+K91+K92+K93+K94+K95+K96+K97+K98+K99+K100+K101+K102+K103+K104+K105+K106+K107+K108+K109+K110)/(F69+F70+F71+F72+F73+F74+F75+F76+F77+F78+F79+F80+F81+F82+F83+F84+F85+F86+F87+F88+F89+F90+F91+F92+F93+F94+F95+F96+F97+F98+F99+F100+F101+F102+F103+F104+F105+F106+F107+F108+F109+F110+J69+J70+J71+J72+J73+J74+J75+J76+J77+J78+J79+J80+J81+J82+J83+J84+J85+J86+J87+J88+J89+J90+J91+J92+J93+J94+J95+J96+J97+J98+J99+J100+J101+J102+J103+J104+J105+J106+J107+J108+J109+J110))</f>
        <v>12.582644628099173</v>
      </c>
    </row>
    <row r="111" spans="1:19" ht="15.75" x14ac:dyDescent="0.25">
      <c r="A111" s="8"/>
      <c r="B111" s="9"/>
      <c r="C111" s="42"/>
      <c r="D111" s="10"/>
      <c r="E111" s="10"/>
      <c r="F111" s="14"/>
      <c r="G111" s="15"/>
      <c r="H111" s="15"/>
      <c r="I111" s="15"/>
      <c r="J111" s="15"/>
      <c r="K111" s="15"/>
      <c r="L111" s="15"/>
      <c r="M111" s="15"/>
      <c r="N111" s="10">
        <f t="shared" si="21"/>
        <v>0</v>
      </c>
      <c r="O111" s="10">
        <f t="shared" si="21"/>
        <v>0</v>
      </c>
      <c r="P111" s="42" t="e">
        <f t="shared" si="22"/>
        <v>#DIV/0!</v>
      </c>
      <c r="Q111" s="42" t="e">
        <f t="shared" si="24"/>
        <v>#DIV/0!</v>
      </c>
      <c r="R111" s="42" t="e">
        <f t="shared" si="23"/>
        <v>#DIV/0!</v>
      </c>
      <c r="S111" s="38">
        <f>SUM((G69+G70+G71+G72+G73+G74+G75+G76+G77+G78+G79+G80+G81+G82+G83+G84+G85+G86+G87+G88+G89+G90+G91+G92+G93+G94+G95+G96+G97+G98+G99+G100+G101+G102+G103+G104+G105+G106+G107+G108+G109+G110+G111+K69+K70+K71+K72+K73+K74+K75+K76+K77+K78+K79+K80+K81+K82+K83+K84+K85+K86+K87+K88+K89+K90+K91+K92+K93+K94+K95+K96+K97+K98+K99+K100+K101+K102+K103+K104+K105+K106+K107+K108+K109+K110+K111)/(F69+F70+F71+F72+F73+F74+F75+F76+F77+F78+F79+F80+F81+F82+F83+F84+F85+F86+F87+F88+F89+F90+F91+F92+F93+F94+F95+F96+F97+F98+F99+F100+F101+F102+F103+F104+F105+F106+F107+F108+F109+F110+F111+J69+J70+J71+J72+J73+J74+J75+J76+J77+J78+J79+J80+J81+J82+J83+J84+J85+J86+J87+J88+J89+J90+J91+J92+J93+J94+J95+J96+J97+J98+J99+J100+J101+J102+J103+J104+J105+J106+J107+J108+J109+J110+J111))</f>
        <v>12.582644628099173</v>
      </c>
    </row>
    <row r="112" spans="1:19" ht="15.75" x14ac:dyDescent="0.25">
      <c r="A112" s="8"/>
      <c r="B112" s="8"/>
      <c r="C112" s="42"/>
      <c r="D112" s="13"/>
      <c r="E112" s="13"/>
      <c r="F112" s="14"/>
      <c r="G112" s="15"/>
      <c r="H112" s="15"/>
      <c r="I112" s="15"/>
      <c r="J112" s="15"/>
      <c r="K112" s="15"/>
      <c r="L112" s="15"/>
      <c r="M112" s="15"/>
      <c r="N112" s="10">
        <f t="shared" si="21"/>
        <v>0</v>
      </c>
      <c r="O112" s="10">
        <f t="shared" si="21"/>
        <v>0</v>
      </c>
      <c r="P112" s="42" t="e">
        <f t="shared" si="22"/>
        <v>#DIV/0!</v>
      </c>
      <c r="Q112" s="42" t="e">
        <f t="shared" si="24"/>
        <v>#DIV/0!</v>
      </c>
      <c r="R112" s="42" t="e">
        <f t="shared" si="23"/>
        <v>#DIV/0!</v>
      </c>
      <c r="S112" s="38">
        <f>SUM((G69+G70+G71+G72+G73+G74+G75+G76+G77+G78+G79+G80+G81+G82+G83+G84+G85+G86+G87+G88+G89+G90+G91+G92+G93+G94+G95+G96+G97+G98+G99+G100+G101+G102+G103+G104+G105+G106+G107+G108+G109+G110+G111+G112+K69+K70+K71+K72+K73+K74+K75+K76+K77+K78+K79+K80+K81+K82+K83+K84+K85+K86+K87+K88+K89+K90+K91+K92+K93+K94+K95+K96+K97+K98+K99+K100+K101+K102+K103+K104+K105+K106+K107+K108+K109+K110+K111+K112)/(F69+F70+F71+F72+F73+F74+F75+F76+F77+F78+F79+F80+F81+F82+F83+F84+F85+F86+F87+F88+F89+F90+F91+F92+F93+F94+F95+F96+F97+F98+F99+F100+F101+F102+F103+F104+F105+F106+F107+F108+F109+F110+F111+F112+J69+J70+J71+J72+J73+J74+J75+J76+J77+J78+J79+J80+J81+J82+J83+J84+J85+J86+J87+J88+J89+J90+J91+J92+J93+J94+J95+J96+J97+J98+J99+J100+J101+J102+J103+J104+J105+J106+J107+J108+J109+J110+J111+J112))</f>
        <v>12.582644628099173</v>
      </c>
    </row>
    <row r="113" spans="1:19" ht="15.75" x14ac:dyDescent="0.25">
      <c r="A113" s="8"/>
      <c r="B113" s="9"/>
      <c r="C113" s="42"/>
      <c r="D113" s="10"/>
      <c r="E113" s="10"/>
      <c r="F113" s="14"/>
      <c r="G113" s="15"/>
      <c r="H113" s="15"/>
      <c r="I113" s="15"/>
      <c r="J113" s="15"/>
      <c r="K113" s="15"/>
      <c r="L113" s="15"/>
      <c r="M113" s="15"/>
      <c r="N113" s="10">
        <f t="shared" si="21"/>
        <v>0</v>
      </c>
      <c r="O113" s="10">
        <f t="shared" si="21"/>
        <v>0</v>
      </c>
      <c r="P113" s="42" t="e">
        <f t="shared" si="22"/>
        <v>#DIV/0!</v>
      </c>
      <c r="Q113" s="42" t="e">
        <f t="shared" si="24"/>
        <v>#DIV/0!</v>
      </c>
      <c r="R113" s="42" t="e">
        <f t="shared" si="23"/>
        <v>#DIV/0!</v>
      </c>
      <c r="S113" s="38">
        <f>SUM((G69+G70+G71+G72+G73+G74+G75+G76+G77+G78+G79+G80+G81+G82+G83+G84+G85+G86+G87+G88+G89+G90+G91+G92+G93+G94+G95+G96+G97+G98+G99+G100+G101+G102+G103+G104+G105+G106+G107+G108+G109+G110+G111+G112+G113+K69+K70+K71+K72+K73+K74+K75+K76+K77+K78+K79+K80+K81+K82+K83+K84+K85+K86+K87+K88+K89+K90+K91+K92+K93+K94+K95+K96+K97+K98+K99+K100+K101+K102+K103+K104+K105+K106+K107+K108+K109+K110+K111+K112+K113)/(F69+F70+F71+F72+F73+F74+F75+F76+F77+F78+F79+F80+F81+F82+F83+F84+F85+F86+F87+F88+F89+F90+F91+F92+F93+F94+F95+F96+F97+F98+F99+F100+F101+F102+F103+F104+F105+F106+F107+F108+F109+F110+F111+F112+F113+J69+J70+J71+J72+J73+J74+J75+J76+J77+J78+J79+J80+J81+J82+J83+J84+J85+J86+J87+J88+J89+J90+J91+J92+J93+J94+J95+J96+J97+J98+J99+J100+J101+J102+J103+J104+J105+J106+J107+J108+J109+J110+J111+J112+J113))</f>
        <v>12.582644628099173</v>
      </c>
    </row>
    <row r="114" spans="1:19" ht="15.75" x14ac:dyDescent="0.25">
      <c r="A114" s="8"/>
      <c r="B114" s="8"/>
      <c r="C114" s="42"/>
      <c r="D114" s="13"/>
      <c r="E114" s="13"/>
      <c r="F114" s="14"/>
      <c r="G114" s="15"/>
      <c r="H114" s="15"/>
      <c r="I114" s="15"/>
      <c r="J114" s="15"/>
      <c r="K114" s="15"/>
      <c r="L114" s="15"/>
      <c r="M114" s="15"/>
      <c r="N114" s="10">
        <f t="shared" si="21"/>
        <v>0</v>
      </c>
      <c r="O114" s="10">
        <f t="shared" si="21"/>
        <v>0</v>
      </c>
      <c r="P114" s="42" t="e">
        <f t="shared" si="22"/>
        <v>#DIV/0!</v>
      </c>
      <c r="Q114" s="42" t="e">
        <f t="shared" si="24"/>
        <v>#DIV/0!</v>
      </c>
      <c r="R114" s="42" t="e">
        <f t="shared" si="23"/>
        <v>#DIV/0!</v>
      </c>
      <c r="S114" s="38">
        <f>SUM((G69+G70+G71+G72+G73+G74+G75+G76+G77+G78+G79+G80+G81+G82+G83+G84+G85+G86+G87+G88+G89+G90+G91+G92+G93+G94+G95+G96+G97+G98+G99+G100+G101+G102+G103+G104+G105+G106+G107+G108+G109+G110+G111+G112+G113+G114+K69+K70+K71+K72+K73+K74+K75+K76+K77+K78+K79+K80+K81+K82+K83+K84+K85+K86+K87+K88+K89+K90+K91+K92+K93+K94+K95+K96+K97+K98+K99+K100+K101+K102+K103+K104+K105+K106+K107+K108+K109+K110+K111+K112+K113+K114)/(F69+F70+F71+F72+F73+F74+F75+F76+F77+F78+F79+F80+F81+F82+F83+F84+F85+F86+F87+F88+F89+F90+F91+F92+F93+F94+F95+F96+F97+F98+F99+F100+F101+F102+F103+F104+F105+F106+F107+F108+F109+F110+F111+F112+F113+F114+J69+J70+J71+J72+J73+J74+J75+J76+J77+J78+J79+J80+J81+J82+J83+J84+J85+J86+J87+J88+J89+J90+J91+J92+J93+J94+J95+J96+J97+J98+J99+J100+J101+J102+J103+J104+J105+J106+J107+J108+J109+J110+J111+J112+J113+J114))</f>
        <v>12.582644628099173</v>
      </c>
    </row>
    <row r="115" spans="1:19" ht="15.75" x14ac:dyDescent="0.25">
      <c r="A115" s="8"/>
      <c r="B115" s="9"/>
      <c r="C115" s="42"/>
      <c r="D115" s="10"/>
      <c r="E115" s="10"/>
      <c r="F115" s="14"/>
      <c r="G115" s="15"/>
      <c r="H115" s="15"/>
      <c r="I115" s="15"/>
      <c r="J115" s="15"/>
      <c r="K115" s="15"/>
      <c r="L115" s="15"/>
      <c r="M115" s="15"/>
      <c r="N115" s="10">
        <f t="shared" si="21"/>
        <v>0</v>
      </c>
      <c r="O115" s="10">
        <f t="shared" si="21"/>
        <v>0</v>
      </c>
      <c r="P115" s="42" t="e">
        <f t="shared" si="22"/>
        <v>#DIV/0!</v>
      </c>
      <c r="Q115" s="42" t="e">
        <f t="shared" si="24"/>
        <v>#DIV/0!</v>
      </c>
      <c r="R115" s="42" t="e">
        <f t="shared" si="23"/>
        <v>#DIV/0!</v>
      </c>
      <c r="S115" s="38">
        <f>SUM((G69+G70+G71+G72+G73+G74+G75+G76+G77+G78+G79+G80+G81+G82+G83+G84+G85+G86+G87+G88+G89+G90+G91+G92+G93+G94+G95+G96+G97+G98+G99+G100+G101+G102+G103+G104+G105+G106+G107+G108+G109+G110+G111+G112+G113+G114+G115+K69+K70+K71+K72+K73+K74+K75+K76+K77+K78+K79+K80+K81+K82+K83+K84+K85+K86+K87+K88+K89+K90+K91+K92+K93+K94+K95+K96+K97+K98+K99+K100+K101+K102+K103+K104+K105+K106+K107+K108+K109+K110+K111+K112+K113+K114+K115)/(F69+F70+F71+F72+F73+F74+F75+F76+F77+F78+F79+F80+F81+F82+F83+F84+F85+F86+F87+F88+F89+F90+F91+F92+F93+F94+F95+F96+F97+F98+F99+F100+F101+F102+F103+F104+F105+F106+F107+F108+F109+F110+F111+F112+F113+F114+F115+J69+J70+J71+J72+J73+J74+J75+J76+J77+J78+J79+J80+J81+J82+J83+J84+J85+J86+J87+J88+J89+J90+J91+J92+J93+J94+J95+J96+J97+J98+J99+J100+J101+J102+J103+J104+J105+J106+J107+J108+J109+J110+J111+J112+J113+J114+J115))</f>
        <v>12.582644628099173</v>
      </c>
    </row>
    <row r="116" spans="1:19" ht="15.75" x14ac:dyDescent="0.25">
      <c r="A116" s="8"/>
      <c r="B116" s="8"/>
      <c r="C116" s="42"/>
      <c r="D116" s="13"/>
      <c r="E116" s="13"/>
      <c r="F116" s="14"/>
      <c r="G116" s="15"/>
      <c r="H116" s="15"/>
      <c r="I116" s="15"/>
      <c r="J116" s="15"/>
      <c r="K116" s="15"/>
      <c r="L116" s="15"/>
      <c r="M116" s="15"/>
      <c r="N116" s="10">
        <f t="shared" si="21"/>
        <v>0</v>
      </c>
      <c r="O116" s="10">
        <f t="shared" si="21"/>
        <v>0</v>
      </c>
      <c r="P116" s="42" t="e">
        <f t="shared" si="22"/>
        <v>#DIV/0!</v>
      </c>
      <c r="Q116" s="42" t="e">
        <f t="shared" si="24"/>
        <v>#DIV/0!</v>
      </c>
      <c r="R116" s="42" t="e">
        <f t="shared" si="23"/>
        <v>#DIV/0!</v>
      </c>
      <c r="S116" s="38">
        <f>SUM((G69+G70+G71+G72+G73+G74+G75+G76+G77+G78+G79+G80+G81+G82+G83+G84+G85+G86+G87+G88+G89+G90+G91+G92+G93+G94+G95+G96+G97+G98+G99+G100+G101+G102+G103+G104+G105+G106+G107+G108+G109+G110+G111+G112+G113+G114+G115+G116+K69+K70+K71+K72+K73+K74+K75+K76+K77+K78+K79+K80+K81+K82+K83+K84+K85+K86+K87+K88+K89+K90+K91+K92+K93+K94+K95+K96+K97+K98+K99+K100+K101+K102+K103+K104+K105+K106+K107+K108+K109+K110+K111+K112+K113+K114+K115+K116)/(F69+F70+F71+F72+F73+F74+F75+F76+F77+F78+F79+F80+F81+F82+F83+F84+F85+F86+F87+F88+F89+F90+F91+F92+F93+F94+F95+F96+F97+F98+F99+F100+F101+F102+F103+F104+F105+F106+F107+F108+F109+F110+F111+F112+F113+F114+F115+F116+J69+J70+J71+J72+J73+J74+J75+J76+J77+J78+J79+J80+J81+J82+J83+J84+J85+J86+J87+J88+J89+J90+J91+J92+J93+J94+J95+J96+J97+J98+J99+J100+J101+J102+J103+J104+J105+J106+J107+J108+J109+J110+J111+J112+J113+J114+J115+J116))</f>
        <v>12.582644628099173</v>
      </c>
    </row>
    <row r="117" spans="1:19" ht="15.75" x14ac:dyDescent="0.25">
      <c r="A117" s="8"/>
      <c r="B117" s="9"/>
      <c r="C117" s="42"/>
      <c r="D117" s="10"/>
      <c r="E117" s="10"/>
      <c r="F117" s="14"/>
      <c r="G117" s="15"/>
      <c r="H117" s="15"/>
      <c r="I117" s="15"/>
      <c r="J117" s="15"/>
      <c r="K117" s="15"/>
      <c r="L117" s="15"/>
      <c r="M117" s="15"/>
      <c r="N117" s="10">
        <f t="shared" si="21"/>
        <v>0</v>
      </c>
      <c r="O117" s="10">
        <f t="shared" si="21"/>
        <v>0</v>
      </c>
      <c r="P117" s="42" t="e">
        <f t="shared" si="22"/>
        <v>#DIV/0!</v>
      </c>
      <c r="Q117" s="42" t="e">
        <f t="shared" si="24"/>
        <v>#DIV/0!</v>
      </c>
      <c r="R117" s="42" t="e">
        <f t="shared" si="23"/>
        <v>#DIV/0!</v>
      </c>
      <c r="S117" s="38">
        <f>SUM((G69+G70+G71+G72+G73+G74+G75+G76+G77+G78+G79+G80+G81+G82+G83+G84+G85+G86+G87+G88+G89+G90+G91+G92+G93+G94+G95+G96+G97+G98+G99+G100+G101+G102+G103+G104+G105+G106+G107+G108+G109+G110+G111+G112+G113+G114+G115+G116+G117+K69+K70+K71+K72+K73+K74+K75+K76+K77+K78+K79+K80+K81+K82+K83+K84+K85+K86+K87+K88+K89+K90+K91+K92+K93+K94+K95+K96+K97+K98+K99+K100+K101+K102+K103+K104+K105+K106+K107+K108+K109+K110+K111+K112+K113+K114+K115+K116+K117)/(F69+F70+F71+F72+F73+F74+F75+F76+F77+F78+F79+F80+F81+F82+F83+F84+F85+F86+F87+F88+F89+F90+F91+F92+F93+F94+F95+F96+F97+F98+F99+F100+F101+F102+F103+F104+F105+F106+F107+F108+F109+F110+F111+F112+F113+F114+F115+F116+F117+J69+J70+J71+J72+J73+J74+J75+J76+J77+J78+J79+J80+J81+J82+J83+J84+J85+J86+J87+J88+J89+J90+J91+J92+J93+J94+J95+J96+J97+J98+J99+J100+J101+J102+J103+J104+J105+J106+J107+J108+J109+J110+J111+J112+J113+J114+J115+J116+J117))</f>
        <v>12.582644628099173</v>
      </c>
    </row>
    <row r="118" spans="1:19" ht="15.75" x14ac:dyDescent="0.25">
      <c r="A118" s="8"/>
      <c r="B118" s="8"/>
      <c r="C118" s="42"/>
      <c r="D118" s="13"/>
      <c r="E118" s="13"/>
      <c r="F118" s="14"/>
      <c r="G118" s="15"/>
      <c r="H118" s="15"/>
      <c r="I118" s="15"/>
      <c r="J118" s="15"/>
      <c r="K118" s="15"/>
      <c r="L118" s="15"/>
      <c r="M118" s="15"/>
      <c r="N118" s="10">
        <f t="shared" si="21"/>
        <v>0</v>
      </c>
      <c r="O118" s="10">
        <f t="shared" si="21"/>
        <v>0</v>
      </c>
      <c r="P118" s="42" t="e">
        <f t="shared" si="22"/>
        <v>#DIV/0!</v>
      </c>
      <c r="Q118" s="42" t="e">
        <f t="shared" si="24"/>
        <v>#DIV/0!</v>
      </c>
      <c r="R118" s="42" t="e">
        <f t="shared" si="23"/>
        <v>#DIV/0!</v>
      </c>
      <c r="S118" s="38">
        <f>SUM((G69+G70+G71+G72+G73+G74+G75+G76+G77+G78+G79+G80+G81+G82+G83+G84+G85+G86+G87+G88+G89+G90+G91+G92+G93+G94+G95+G96+G97+G98+G99+G100+G101+G102+G103+G104+G105+G106+G107+G108+G109+G110+G111+G112+G113+G114+G115+G116+G117+G118+K69+K70+K71+K72+K73+K74+K75+K76+K77+K78+K79+K80+K81+K82+K83+K84+K85+K86+K87+K88+K89+K90+K91+K92+K93+K94+K95+K96+K97+K98+K99+K100+K101+K102+K103+K104+K105+K106+K107+K108+K109+K110+K111+K112+K113+K114+K115+K116+K117+K118)/(F69+F70+F71+F72+F73+F74+F75+F76+F77+F78+F79+F80+F81+F82+F83+F84+F85+F86+F87+F88+F89+F90+F91+F92+F93+F94+F95+F96+F97+F98+F99+F100+F101+F102+F103+F104+F105+F106+F107+F108+F109+F110+F111+F112+F113+F114+F115+F116+F117+F118+J69+J70+J71+J72+J73+J74+J75+J76+J77+J78+J79+J80+J81+J82+J83+J84+J85+J86+J87+J88+J89+J90+J91+J92+J93+J94+J95+J96+J97+J98+J99+J100+J101+J102+J103+J104+J105+J106+J107+J108+J109+J110+J111+J112+J113+J114+J115+J116+J117+J118))</f>
        <v>12.582644628099173</v>
      </c>
    </row>
    <row r="119" spans="1:19" ht="15.75" x14ac:dyDescent="0.25">
      <c r="A119" s="8"/>
      <c r="B119" s="8"/>
      <c r="C119" s="42"/>
      <c r="D119" s="10"/>
      <c r="E119" s="10"/>
      <c r="F119" s="14"/>
      <c r="G119" s="15"/>
      <c r="H119" s="15"/>
      <c r="I119" s="15"/>
      <c r="J119" s="15"/>
      <c r="K119" s="15"/>
      <c r="L119" s="15"/>
      <c r="M119" s="15"/>
      <c r="N119" s="10">
        <f t="shared" si="21"/>
        <v>0</v>
      </c>
      <c r="O119" s="10">
        <f t="shared" si="21"/>
        <v>0</v>
      </c>
      <c r="P119" s="42" t="e">
        <f t="shared" si="22"/>
        <v>#DIV/0!</v>
      </c>
      <c r="Q119" s="42" t="e">
        <f t="shared" si="24"/>
        <v>#DIV/0!</v>
      </c>
      <c r="R119" s="42" t="e">
        <f t="shared" si="23"/>
        <v>#DIV/0!</v>
      </c>
      <c r="S119" s="38">
        <f>SUM((G69+G70+G71+G72+G73+G74+G75+G76+G77+G78+G79+G80+G81+G82+G83+G84+G85+G86+G87+G88+G89+G90+G91+G92+G93+G94+G95+G96+G97+G98+G99+G100+G101+G102+G103+G104+G105+G106+G107+G108+G109+G110+G111+G112+G113+G114+G115+G116+G117+G118+G119+K69+K70+K71+K72+K73+K74+K75+K76+K77+K78+K79+K80+K81+K82+K83+K84+K85+K86+K87+K88+K89+K90+K91+K92+K93+K94+K95+K96+K97+K98+K99+K100+K101+K102+K103+K104+K105+K106+K107+K108+K109+K110+K111+K112+K113+K114+K115+K116+K117+K118+K119)/(F69+F70+F71+F72+F73+F74+F75+F76+F77+F78+F79+F80+F81+F82+F83+F84+F85+F86+F87+F88+F89+F90+F91+F92+F93+F94+F95+F96+F97+F98+F99+F100+F101+F102+F103+F104+F105+F106+F107+F108+F109+F110+F111+F112+F113+F114+F115+F116+F117+F118+F119+J69+J70+J71+J72+J73+J74+J75+J76+J77+J78+J79+J80+J81+J82+J83+J84+J85+J86+J87+J88+J89+J90+J91+J92+J93+J94+J95+J96+J97+J98+J99+J100+J101+J102+J103+J104+J105+J106+J107+J108+J109+J110+J111+J112+J113+J114+J115+J116+J117+J118+J119))</f>
        <v>12.582644628099173</v>
      </c>
    </row>
    <row r="120" spans="1:19" ht="15.75" x14ac:dyDescent="0.25">
      <c r="A120" s="8"/>
      <c r="B120" s="8"/>
      <c r="C120" s="42"/>
      <c r="D120" s="13"/>
      <c r="E120" s="13"/>
      <c r="F120" s="14"/>
      <c r="G120" s="15"/>
      <c r="H120" s="15"/>
      <c r="I120" s="15"/>
      <c r="J120" s="15"/>
      <c r="K120" s="15"/>
      <c r="L120" s="15"/>
      <c r="M120" s="15"/>
      <c r="N120" s="10">
        <f t="shared" si="21"/>
        <v>0</v>
      </c>
      <c r="O120" s="10">
        <f t="shared" si="21"/>
        <v>0</v>
      </c>
      <c r="P120" s="42" t="e">
        <f t="shared" si="22"/>
        <v>#DIV/0!</v>
      </c>
      <c r="Q120" s="42" t="e">
        <f t="shared" si="24"/>
        <v>#DIV/0!</v>
      </c>
      <c r="R120" s="42" t="e">
        <f t="shared" si="23"/>
        <v>#DIV/0!</v>
      </c>
      <c r="S120" s="38">
        <f>SUM((G69+G70+G71+G72+G73+G74+G75+G76+G77+G78+G79+G80+G81+G82+G83+G84+G85+G86+G87+G88+G89+G90+G91+G92+G93+G94+G95+G96+G97+G98+G99+G100+G101+G102+G103+G104+G105+G106+G107+G108+G109+G110+G111+G112+G113+G114+G115+G116+G117+G118+G119+G120+K69+K70+K71+K72+K73+K74+K75+K76+K77+K78+K79+K80+K81+K82+K83+K84+K85+K86+K87+K88+K89+K90+K91+K92+K93+K94+K95+K96+K97+K98+K99+K100+K101+K102+K103+K104+K105+K106+K107+K108+K109+K110+K111+K112+K113+K114+K115+K116+K117+K118+K119+K120)/(F69+F70+F71+F72+F73+F74+F75+F76+F77+F78+F79+F80+F81+F82+F83+F84+F85+F86+F87+F88+F89+F90+F91+F92+F93+F94+F95+F96+F97+F98+F99+F100+F101+F102+F103+F104+F105+F106+F107+F108+F109+F110+F111+F112+F113+F114+F115+F116+F117+F118+F119+F120+J69+J70+J71+J72+J73+J74+J75+J76+J77+J78+J79+J80+J81+J82+J83+J84+J85+J86+J87+J88+J89+J90+J91+J92+J93+J94+J95+J96+J97+J98+J99+J100+J101+J102+J103+J104+J105+J106+J107+J108+J109+J110+J111+J112+J113+J114+J115+J116+J117+J118+J119+J120))</f>
        <v>12.582644628099173</v>
      </c>
    </row>
    <row r="121" spans="1:19" ht="15.75" x14ac:dyDescent="0.25">
      <c r="A121" s="8"/>
      <c r="B121" s="8"/>
      <c r="C121" s="42"/>
      <c r="D121" s="10"/>
      <c r="E121" s="10"/>
      <c r="F121" s="14"/>
      <c r="G121" s="15"/>
      <c r="H121" s="15"/>
      <c r="I121" s="15"/>
      <c r="J121" s="15"/>
      <c r="K121" s="15"/>
      <c r="L121" s="15"/>
      <c r="M121" s="15"/>
      <c r="N121" s="10">
        <f t="shared" si="21"/>
        <v>0</v>
      </c>
      <c r="O121" s="10">
        <f t="shared" si="21"/>
        <v>0</v>
      </c>
      <c r="P121" s="42" t="e">
        <f t="shared" si="22"/>
        <v>#DIV/0!</v>
      </c>
      <c r="Q121" s="42" t="e">
        <f t="shared" si="24"/>
        <v>#DIV/0!</v>
      </c>
      <c r="R121" s="42" t="e">
        <f t="shared" si="23"/>
        <v>#DIV/0!</v>
      </c>
      <c r="S121" s="38">
        <f>SUM((G69+G70+G71+G72+G73+G74+G75+G76+G77+G78+G79+G80+G81+G82+G83+G84+G85+G86+G87+G88+G89+G90+G91+G92+G93+G94+G95+G96+G97+G98+G99+G100+G101+G102+G103+G104+G105+G106+G107+G108+G109+G110+G111+G112+G113+G114+G115+G116+G117+G118+G119+G120+G121+K69+K70+K71+K72+K73+K74+K75+K76+K77+K78+K79+K80+K81+K82+K83+K84+K85+K86+K87+K88+K89+K90+K91+K92+K93+K94+K95+K96+K97+K98+K99+K100+K101+K102+K103+K104+K105+K106+K107+K108+K109+K110+K111+K112+K113+K114+K115+K116+K117+K118+K119+K120+K121)/(F69+F70+F71+F72+F73+F74+F75+F76+F77+F78+F79+F80+F81+F82+F83+F84+F85+F86+F87+F88+F89+F90+F91+F92+F93+F94+F95+F96+F97+F98+F99+F100+F101+F102+F103+F104+F105+F106+F107+F108+F109+F110+F111+F112+F113+F114+F115+F116+F117+F118+F119+F120+F121+J69+J70+J71+J72+J73+J74+J75+J76+J77+J78+J79+J80+J81+J82+J83+J84+J85+J86+J87+J88+J89+J90+J91+J92+J93+J94+J95+J96+J97+J98+J99+J100+J101+J102+J103+J104+J105+J106+J107+J108+J109+J110+J111+J112+J113+J114+J115+J116+J117+J118+J119+J120+J121))</f>
        <v>12.582644628099173</v>
      </c>
    </row>
    <row r="122" spans="1:19" ht="15.75" x14ac:dyDescent="0.25">
      <c r="A122" s="8"/>
      <c r="B122" s="8"/>
      <c r="C122" s="42"/>
      <c r="D122" s="13"/>
      <c r="E122" s="13"/>
      <c r="F122" s="14"/>
      <c r="G122" s="15"/>
      <c r="H122" s="15"/>
      <c r="I122" s="15"/>
      <c r="J122" s="15"/>
      <c r="K122" s="15"/>
      <c r="L122" s="15"/>
      <c r="M122" s="15"/>
      <c r="N122" s="10">
        <f t="shared" si="21"/>
        <v>0</v>
      </c>
      <c r="O122" s="10">
        <f t="shared" si="21"/>
        <v>0</v>
      </c>
      <c r="P122" s="42" t="e">
        <f t="shared" si="22"/>
        <v>#DIV/0!</v>
      </c>
      <c r="Q122" s="42" t="e">
        <f t="shared" si="24"/>
        <v>#DIV/0!</v>
      </c>
      <c r="R122" s="42" t="e">
        <f t="shared" si="23"/>
        <v>#DIV/0!</v>
      </c>
      <c r="S122" s="38">
        <f>SUM((G69+G70+G71+G72+G73+G74+G75+G76+G77+G78+G79+G80+G81+G82+G83+G84+G85+G86+G87+G88+G89+G90+G91+G92+G93+G94+G95+G96+G97+G98+G99+G100+G101+G102+G103+G104+G105+G106+G107+G108+G109+G110+G111+G112+G113+G114+G115+G116+G117+G118+G119+G120+G121+G122+K69+K70+K71+K72+K73+K74+K75+K76+K77+K78+K79+K80+K81+K82+K83+K84+K85+K86+K87+K88+K89+K90+K91+K92+K93+K94+K95+K96+K97+K98+K99+K100+K101+K102+K103+K104+K105+K106+K107+K108+K109+K110+K111+K112+K113+K114+K115+K116+K117+K118+K119+K120+K121+K122)/(F69+F70+F71+F72+F73+F74+F75+F76+F77+F78+F79+F80+F81+F82+F83+F84+F85+F86+F87+F88+F89+F90+F91+F92+F93+F94+F95+F96+F97+F98+F99+F100+F101+F102+F103+F104+F105+F106+F107+F108+F109+F110+F111+F112+F113+F114+F115+F116+F117+F118+F119+F120+F121+F122+J69+J70+J71+J72+J73+J74+J75+J76+J77+J78+J79+J80+J81+J82+J83+J84+J85+J86+J87+J88+J89+J90+J91+J92+J93+J94+J95+J96+J97+J98+J99+J100+J101+J102+J103+J104+J105+J106+J107+J108+J109+J110+J111+J112+J113+J114+J115+J116+J117+J118+J119+J120+J121+J122))</f>
        <v>12.582644628099173</v>
      </c>
    </row>
    <row r="123" spans="1:19" ht="15.75" x14ac:dyDescent="0.25">
      <c r="A123" s="8"/>
      <c r="B123" s="8"/>
      <c r="C123" s="42"/>
      <c r="D123" s="10"/>
      <c r="E123" s="10"/>
      <c r="F123" s="14"/>
      <c r="G123" s="15"/>
      <c r="H123" s="15"/>
      <c r="I123" s="15"/>
      <c r="J123" s="15"/>
      <c r="K123" s="15"/>
      <c r="L123" s="15"/>
      <c r="M123" s="15"/>
      <c r="N123" s="10">
        <f t="shared" si="21"/>
        <v>0</v>
      </c>
      <c r="O123" s="10">
        <f t="shared" si="21"/>
        <v>0</v>
      </c>
      <c r="P123" s="42" t="e">
        <f t="shared" si="22"/>
        <v>#DIV/0!</v>
      </c>
      <c r="Q123" s="42" t="e">
        <f t="shared" si="24"/>
        <v>#DIV/0!</v>
      </c>
      <c r="R123" s="42" t="e">
        <f t="shared" si="23"/>
        <v>#DIV/0!</v>
      </c>
      <c r="S123" s="38">
        <f>SUM((G69+G70+G71+G72+G73+G74+G75+G76+G77+G78+G79+G80+G81+G82+G83+G84+G85+G86+G87+G88+G89+G90+G91+G92+G93+G94+G95+G96+G97+G98+G99+G100+G101+G102+G103+G104+G105+G106+G107+G108+G109+G110+G111+G112+G113+G114+G115+G116+G117+G118+G119+G120+G121+G122+G123+K69+K70+K71+K72+K73+K74+K75+K76+K77+K78+K79+K80+K81+K82+K83+K84+K85+K86+K87+K88+K89+K90+K91+K92+K93+K94+K95+K96+K97+K98+K99+K100+K101+K102+K103+K104+K105+K106+K107+K108+K109+K110+K111+K112+K113+K114+K115+K116+K117+K118+K119+K120+K121+K122+K123)/(F69+F70+F71+F72+F73+F74+F75+F76+F77+F78+F79+F80+F81+F82+F83+F84+F85+F86+F87+F88+F89+F90+F91+F92+F93+F94+F95+F96+F97+F98+F99+F100+F101+F102+F103+F104+F105+F106+F107+F108+F109+F110+F111+F112+F113+F114+F115+F116+F117+F118+F119+F120+F121+F122+F123+J69+J70+J71+J72+J73+J74+J75+J76+J77+J78+J79+J80+J81+J82+J83+J84+J85+J86+J87+J88+J89+J90+J91+J92+J93+J94+J95+J96+J97+J98+J99+J100+J101+J102+J103+J104+J105+J106+J107+J108+J109+J110+J111+J112+J113+J114+J115+J116+J117+J118+J119+J120+J121+J122+J123))</f>
        <v>12.582644628099173</v>
      </c>
    </row>
    <row r="124" spans="1:19" ht="15.75" x14ac:dyDescent="0.25">
      <c r="A124" s="8"/>
      <c r="B124" s="8"/>
      <c r="C124" s="42"/>
      <c r="D124" s="13"/>
      <c r="E124" s="13"/>
      <c r="F124" s="14"/>
      <c r="G124" s="15"/>
      <c r="H124" s="15"/>
      <c r="I124" s="15"/>
      <c r="J124" s="15"/>
      <c r="K124" s="15"/>
      <c r="L124" s="15"/>
      <c r="M124" s="15"/>
      <c r="N124" s="10">
        <f t="shared" si="21"/>
        <v>0</v>
      </c>
      <c r="O124" s="10">
        <f t="shared" si="21"/>
        <v>0</v>
      </c>
      <c r="P124" s="42" t="e">
        <f t="shared" si="22"/>
        <v>#DIV/0!</v>
      </c>
      <c r="Q124" s="42" t="e">
        <f t="shared" si="24"/>
        <v>#DIV/0!</v>
      </c>
      <c r="R124" s="42" t="e">
        <f t="shared" si="23"/>
        <v>#DIV/0!</v>
      </c>
      <c r="S124" s="38">
        <f>SUM((G69+G70+G71+G72+G73+G74+G75+G76+G77+G78+G79+G80+G81+G82+G83+G84+G85+G86+G87+G88+G89+G90+G91+G92+G93+G94+G95+G96+G97+G98+G99+G100+G101+G102+G103+G104+G105+G106+G107+G108+G109+G110+G111+G112+G113+G114+G115+G116+G117+G118+G119+G120+G121+G122+G123+G124+K69+K70+K71+K72+K73+K74+K75+K76+K77+K78+K79+K80+K81+K82+K83+K84+K85+K86+K87+K88+K89+K90+K91+K92+K93+K94+K95+K96+K97+K98+K99+K100+K101+K102+K103+K104+K105+K106+K107+K108+K109+K110+K111+K112+K113+K114+K115+K116+K117+K118+K119+K120+K121+K122+K123+K124)/(F69+F70+F71+F72+F73+F74+F75+F76+F77+F78+F79+F80+F81+F82+F83+F84+F85+F86+F87+F88+F89+F90+F91+F92+F93+F94+F95+F96+F97+F98+F99+F100+F101+F102+F103+F104+F105+F106+F107+F108+F109+F110+F111+F112+F113+F114+F115+F116+F117+F118+F119+F120+F121+F122+F123+F124+J69+J70+J71+J72+J73+J74+J75+J76+J77+J78+J79+J80+J81+J82+J83+J84+J85+J86+J87+J88+J89+J90+J91+J92+J93+J94+J95+J96+J97+J98+J99+J100+J101+J102+J103+J104+J105+J106+J107+J108+J109+J110+J111+J112+J113+J114+J115+J116+J117+J118+J119+J120+J121+J122+J123+J124))</f>
        <v>12.582644628099173</v>
      </c>
    </row>
    <row r="125" spans="1:19" ht="15.75" x14ac:dyDescent="0.25">
      <c r="A125" s="8"/>
      <c r="B125" s="8"/>
      <c r="C125" s="42"/>
      <c r="D125" s="10"/>
      <c r="E125" s="10"/>
      <c r="F125" s="14"/>
      <c r="G125" s="15"/>
      <c r="H125" s="15"/>
      <c r="I125" s="15"/>
      <c r="J125" s="15"/>
      <c r="K125" s="15"/>
      <c r="L125" s="15"/>
      <c r="M125" s="15"/>
      <c r="N125" s="10">
        <f t="shared" si="21"/>
        <v>0</v>
      </c>
      <c r="O125" s="10">
        <f t="shared" si="21"/>
        <v>0</v>
      </c>
      <c r="P125" s="42" t="e">
        <f t="shared" si="22"/>
        <v>#DIV/0!</v>
      </c>
      <c r="Q125" s="42" t="e">
        <f t="shared" si="24"/>
        <v>#DIV/0!</v>
      </c>
      <c r="R125" s="42" t="e">
        <f t="shared" si="23"/>
        <v>#DIV/0!</v>
      </c>
      <c r="S125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K69+K70+K71+K72+K73+K74+K75+K76+K77+K78+K79+K80+K81+K82+K83+K84+K85+K86+K87+K88+K89+K90+K91+K92+K93+K94+K95+K96+K97+K98+K99+K100+K101+K102+K103+K104+K105+K106+K107+K108+K109+K110+K111+K112+K113+K114+K115+K116+K117+K118+K119+K120+K121+K122+K123+K124+K125)/(F69+F70+F71+F72+F73+F74+F75+F76+F77+F78+F79+F80+F81+F82+F83+F84+F85+F86+F87+F88+F89+F90+F91+F92+F93+F94+F95+F96+F97+F98+F99+F100+F101+F102+F103+F104+F105+F106+F107+F108+F109+F110+F111+F112+F113+F114+F115+F116+F117+F118+F119+F120+F121+F122+F123+F124+F125+J69+J70+J71+J72+J73+J74+J75+J76+J77+J78+J79+J80+J81+J82+J83+J84+J85+J86+J87+J88+J89+J90+J91+J92+J93+J94+J95+J96+J97+J98+J99+J100+J101+J102+J103+J104+J105+J106+J107+J108+J109+J110+J111+J112+J113+J114+J115+J116+J117+J118+J119+J120+J121+J122+J123+J124+J125))</f>
        <v>12.582644628099173</v>
      </c>
    </row>
    <row r="126" spans="1:19" ht="15.75" x14ac:dyDescent="0.25">
      <c r="A126" s="8"/>
      <c r="B126" s="8"/>
      <c r="C126" s="42"/>
      <c r="D126" s="13"/>
      <c r="E126" s="13"/>
      <c r="F126" s="14"/>
      <c r="G126" s="15"/>
      <c r="H126" s="15"/>
      <c r="I126" s="15"/>
      <c r="J126" s="15"/>
      <c r="K126" s="15"/>
      <c r="L126" s="15"/>
      <c r="M126" s="15"/>
      <c r="N126" s="10">
        <f t="shared" si="21"/>
        <v>0</v>
      </c>
      <c r="O126" s="10">
        <f t="shared" si="21"/>
        <v>0</v>
      </c>
      <c r="P126" s="42" t="e">
        <f t="shared" si="22"/>
        <v>#DIV/0!</v>
      </c>
      <c r="Q126" s="42" t="e">
        <f t="shared" si="24"/>
        <v>#DIV/0!</v>
      </c>
      <c r="R126" s="42" t="e">
        <f t="shared" si="23"/>
        <v>#DIV/0!</v>
      </c>
      <c r="S126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K69+K70+K71+K72+K73+K74+K75+K76+K77+K78+K79+K80+K81+K82+K83+K84+K85+K86+K87+K88+K89+K90+K91+K92+K93+K94+K95+K96+K97+K98+K99+K100+K101+K102+K103+K104+K105+K106+K107+K108+K109+K110+K111+K112+K113+K114+K115+K116+K117+K118+K119+K120+K121+K122+K123+K124+K125+K126)/(F69+F70+F71+F72+F73+F74+F75+F76+F77+F78+F79+F80+F81+F82+F83+F84+F85+F86+F87+F88+F89+F90+F91+F92+F93+F94+F95+F96+F97+F98+F99+F100+F101+F102+F103+F104+F105+F106+F107+F108+F109+F110+F111+F112+F113+F114+F115+F116+F117+F118+F119+F120+F121+F122+F123+F124+F125+F126+J69+J70+J71+J72+J73+J74+J75+J76+J77+J78+J79+J80+J81+J82+J83+J84+J85+J86+J87+J88+J89+J90+J91+J92+J93+J94+J95+J96+J97+J98+J99+J100+J101+J102+J103+J104+J105+J106+J107+J108+J109+J110+J111+J112+J113+J114+J115+J116+J117+J118+J119+J120+J121+J122+J123+J124+J125+J126))</f>
        <v>12.582644628099173</v>
      </c>
    </row>
    <row r="127" spans="1:19" ht="15.75" x14ac:dyDescent="0.25">
      <c r="A127" s="8"/>
      <c r="B127" s="8"/>
      <c r="C127" s="42"/>
      <c r="D127" s="10"/>
      <c r="E127" s="10"/>
      <c r="F127" s="14"/>
      <c r="G127" s="15"/>
      <c r="H127" s="15"/>
      <c r="I127" s="15"/>
      <c r="J127" s="15"/>
      <c r="K127" s="15"/>
      <c r="L127" s="15"/>
      <c r="M127" s="15"/>
      <c r="N127" s="10">
        <f t="shared" si="21"/>
        <v>0</v>
      </c>
      <c r="O127" s="10">
        <f t="shared" si="21"/>
        <v>0</v>
      </c>
      <c r="P127" s="42" t="e">
        <f t="shared" si="22"/>
        <v>#DIV/0!</v>
      </c>
      <c r="Q127" s="42" t="e">
        <f t="shared" si="24"/>
        <v>#DIV/0!</v>
      </c>
      <c r="R127" s="42" t="e">
        <f t="shared" si="23"/>
        <v>#DIV/0!</v>
      </c>
      <c r="S127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K69+K70+K71+K72+K73+K74+K75+K76+K77+K78+K79+K80+K81+K82+K83+K84+K85+K86+K87+K88+K89+K90+K91+K92+K93+K94+K95+K96+K97+K98+K99+K100+K101+K102+K103+K104+K105+K106+K107+K108+K109+K110+K111+K112+K113+K114+K115+K116+K117+K118+K119+K120+K121+K122+K123+K124+K125+K126+K127)/(F69+F70+F71+F72+F73+F74+F75+F76+F77+F78+F79+F80+F81+F82+F83+F84+F85+F86+F87+F88+F89+F90+F91+F92+F93+F94+F95+F96+F97+F98+F99+F100+F101+F102+F103+F104+F105+F106+F107+F108+F109+F110+F111+F112+F113+F114+F115+F116+F117+F118+F119+F120+F121+F122+F123+F124+F125+F126+F127+J69+J70+J71+J72+J73+J74+J75+J76+J77+J78+J79+J80+J81+J82+J83+J84+J85+J86+J87+J88+J89+J90+J91+J92+J93+J94+J95+J96+J97+J98+J99+J100+J101+J102+J103+J104+J105+J106+J107+J108+J109+J110+J111+J112+J113+J114+J115+J116+J117+J118+J119+J120+J121+J122+J123+J124+J125+J126+J127))</f>
        <v>12.582644628099173</v>
      </c>
    </row>
    <row r="128" spans="1:19" ht="15.75" x14ac:dyDescent="0.25">
      <c r="A128" s="8"/>
      <c r="B128" s="8"/>
      <c r="C128" s="42"/>
      <c r="D128" s="13"/>
      <c r="E128" s="13"/>
      <c r="F128" s="14"/>
      <c r="G128" s="15"/>
      <c r="H128" s="15"/>
      <c r="I128" s="15"/>
      <c r="J128" s="15"/>
      <c r="K128" s="15"/>
      <c r="L128" s="15"/>
      <c r="M128" s="15"/>
      <c r="N128" s="10">
        <f t="shared" si="21"/>
        <v>0</v>
      </c>
      <c r="O128" s="10">
        <f t="shared" si="21"/>
        <v>0</v>
      </c>
      <c r="P128" s="42" t="e">
        <f t="shared" si="22"/>
        <v>#DIV/0!</v>
      </c>
      <c r="Q128" s="42" t="e">
        <f t="shared" si="24"/>
        <v>#DIV/0!</v>
      </c>
      <c r="R128" s="42" t="e">
        <f t="shared" si="23"/>
        <v>#DIV/0!</v>
      </c>
      <c r="S128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K69+K70+K71+K72+K73+K74+K75+K76+K77+K78+K79+K80+K81+K82+K83+K84+K85+K86+K87+K88+K89+K90+K91+K92+K93+K94+K95+K96+K97+K98+K99+K100+K101+K102+K103+K104+K105+K106+K107+K108+K109+K110+K111+K112+K113+K114+K115+K116+K117+K118+K119+K120+K121+K122+K123+K124+K125+K126+K127+K128)/(F69+F70+F71+F72+F73+F74+F75+F76+F77+F78+F79+F80+F81+F82+F83+F84+F85+F86+F87+F88+F89+F90+F91+F92+F93+F94+F95+F96+F97+F98+F99+F100+F101+F102+F103+F104+F105+F106+F107+F108+F109+F110+F111+F112+F113+F114+F115+F116+F117+F118+F119+F120+F121+F122+F123+F124+F125+F126+F127+F128+J69+J70+J71+J72+J73+J74+J75+J76+J77+J78+J79+J80+J81+J82+J83+J84+J85+J86+J87+J88+J89+J90+J91+J92+J93+J94+J95+J96+J97+J98+J99+J100+J101+J102+J103+J104+J105+J106+J107+J108+J109+J110+J111+J112+J113+J114+J115+J116+J117+J118+J119+J120+J121+J122+J123+J124+J125+J126+J127+J128))</f>
        <v>12.582644628099173</v>
      </c>
    </row>
    <row r="129" spans="1:19" ht="15.75" x14ac:dyDescent="0.25">
      <c r="A129" s="8"/>
      <c r="B129" s="8"/>
      <c r="C129" s="42"/>
      <c r="D129" s="10"/>
      <c r="E129" s="10"/>
      <c r="F129" s="14"/>
      <c r="G129" s="15"/>
      <c r="H129" s="15"/>
      <c r="I129" s="15"/>
      <c r="J129" s="15"/>
      <c r="K129" s="15"/>
      <c r="L129" s="15"/>
      <c r="M129" s="15"/>
      <c r="N129" s="10">
        <f t="shared" si="21"/>
        <v>0</v>
      </c>
      <c r="O129" s="10">
        <f t="shared" si="21"/>
        <v>0</v>
      </c>
      <c r="P129" s="42" t="e">
        <f t="shared" si="22"/>
        <v>#DIV/0!</v>
      </c>
      <c r="Q129" s="42" t="e">
        <f t="shared" si="24"/>
        <v>#DIV/0!</v>
      </c>
      <c r="R129" s="42" t="e">
        <f t="shared" si="23"/>
        <v>#DIV/0!</v>
      </c>
      <c r="S129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K69+K70+K71+K72+K73+K74+K75+K76+K77+K78+K79+K80+K81+K82+K83+K84+K85+K86+K87+K88+K89+K90+K91+K92+K93+K94+K95+K96+K97+K98+K99+K100+K101+K102+K103+K104+K105+K106+K107+K108+K109+K110+K111+K112+K113+K114+K115+K116+K117+K118+K119+K120+K121+K122+K123+K124+K125+K126+K127+K128+K129)/(F69+F70+F71+F72+F73+F74+F75+F76+F77+F78+F79+F80+F81+F82+F83+F84+F85+F86+F87+F88+F89+F90+F91+F92+F93+F94+F95+F96+F97+F98+F99+F100+F101+F102+F103+F104+F105+F106+F107+F108+F109+F110+F111+F112+F113+F114+F115+F116+F117+F118+F119+F120+F121+F122+F123+F124+F125+F126+F127+F128+F129+J69+J70+J71+J72+J73+J74+J75+J76+J77+J78+J79+J80+J81+J82+J83+J84+J85+J86+J87+J88+J89+J90+J91+J92+J93+J94+J95+J96+J97+J98+J99+J100+J101+J102+J103+J104+J105+J106+J107+J108+J109+J110+J111+J112+J113+J114+J115+J116+J117+J118+J119+J120+J121+J122+J123+J124+J125+J126+J127+J128+J129))</f>
        <v>12.582644628099173</v>
      </c>
    </row>
    <row r="130" spans="1:19" ht="15.75" x14ac:dyDescent="0.25">
      <c r="A130" s="8"/>
      <c r="B130" s="8"/>
      <c r="C130" s="42"/>
      <c r="D130" s="13"/>
      <c r="E130" s="13"/>
      <c r="F130" s="14"/>
      <c r="G130" s="15"/>
      <c r="H130" s="15"/>
      <c r="I130" s="15"/>
      <c r="J130" s="15"/>
      <c r="K130" s="15"/>
      <c r="L130" s="15"/>
      <c r="M130" s="15"/>
      <c r="N130" s="10">
        <f t="shared" si="21"/>
        <v>0</v>
      </c>
      <c r="O130" s="10">
        <f t="shared" si="21"/>
        <v>0</v>
      </c>
      <c r="P130" s="42" t="e">
        <f t="shared" si="22"/>
        <v>#DIV/0!</v>
      </c>
      <c r="Q130" s="42" t="e">
        <f t="shared" si="24"/>
        <v>#DIV/0!</v>
      </c>
      <c r="R130" s="42" t="e">
        <f t="shared" si="23"/>
        <v>#DIV/0!</v>
      </c>
      <c r="S130" s="38">
        <f>SUM((G69+G70+G71+G72+G73+G74+G75+G76+G77+G78+G79+G80+G81+G82+G83+G84+G85+G86+G87+G88+G89+G90+G91+G92+G93+G94+G95+G96+G97+G98+G99+G100+G101+G102+G103+G104+G105+G106+G107+G108+G109+G110+G111+G112+G113+G114+G115+G116+G117+G118+G119+G120+G121+G122+G123+G124+G125+G126+G127+G128+G129+G130+K69+K70+K71+K72+K73+K74+K75+K76+K77+K78+K79+K80+K81+K82+K83+K84+K85+K86+K87+K88+K89+K90+K91+K92+K93+K94+K95+K96+K97+K98+K99+K100+K101+K102+K103+K104+K105+K106+K107+K108+K109+K110+K111+K112+K113+K114+K115+K116+K117+K118+K119+K120+K121+K122+K123+K124+K125+K126+K127+K128+K129+K130)/(F69+F70+F71+F72+F73+F74+F75+F76+F77+F78+F79+F80+F81+F82+F83+F84+F85+F86+F87+F88+F89+F90+F91+F92+F93+F94+F95+F96+F97+F98+F99+F100+F101+F102+F103+F104+F105+F106+F107+F108+F109+F110+F111+F112+F113+F114+F115+F116+F117+F118+F119+F120+F121+F122+F123+F124+F125+F126+F127+F128+F129+F130+J69+J70+J71+J72+J73+J74+J75+J76+J77+J78+J79+J80+J81+J82+J83+J84+J85+J86+J87+J88+J89+J90+J91+J92+J93+J94+J95+J96+J97+J98+J99+J100+J101+J102+J103+J104+J105+J106+J107+J108+J109+J110+J111+J112+J113+J114+J115+J116+J117+J118+J119+J120+J121+J122+J123+J124+J125+J126+J127+J128+J129+J130))</f>
        <v>12.582644628099173</v>
      </c>
    </row>
    <row r="131" spans="1:19" ht="16.5" thickBot="1" x14ac:dyDescent="0.3">
      <c r="A131" s="8"/>
      <c r="B131" s="8"/>
      <c r="C131" s="42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36"/>
      <c r="Q131" s="36"/>
      <c r="R131" s="36"/>
      <c r="S131" s="36"/>
    </row>
    <row r="132" spans="1:19" ht="19.5" thickTop="1" thickBot="1" x14ac:dyDescent="0.3">
      <c r="A132" s="16" t="s">
        <v>15</v>
      </c>
      <c r="B132" s="17"/>
      <c r="C132" s="44">
        <f>S130</f>
        <v>12.582644628099173</v>
      </c>
      <c r="D132" s="18">
        <f>COUNTA(D69:D131)</f>
        <v>6</v>
      </c>
      <c r="E132" s="18">
        <f t="shared" ref="E132:M132" si="41">COUNTA(E69:E131)</f>
        <v>0</v>
      </c>
      <c r="F132" s="18"/>
      <c r="G132" s="18"/>
      <c r="H132" s="18">
        <f t="shared" si="41"/>
        <v>8</v>
      </c>
      <c r="I132" s="18">
        <f t="shared" si="41"/>
        <v>4</v>
      </c>
      <c r="J132" s="18"/>
      <c r="K132" s="18"/>
      <c r="L132" s="18">
        <f t="shared" si="41"/>
        <v>7</v>
      </c>
      <c r="M132" s="18">
        <f t="shared" si="41"/>
        <v>5</v>
      </c>
      <c r="N132" s="18">
        <f>SUM(N69:N131)</f>
        <v>726</v>
      </c>
      <c r="O132" s="18">
        <f>SUM(O69:O131)</f>
        <v>9135</v>
      </c>
      <c r="P132" s="39"/>
      <c r="Q132" s="39"/>
      <c r="R132" s="40"/>
      <c r="S132" s="40"/>
    </row>
    <row r="133" spans="1:19" ht="18" x14ac:dyDescent="0.25">
      <c r="A133" s="5"/>
      <c r="B133" s="29"/>
      <c r="C133" s="45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41"/>
      <c r="Q133" s="41"/>
      <c r="R133" s="41"/>
      <c r="S133" s="41"/>
    </row>
    <row r="134" spans="1:19" ht="18" x14ac:dyDescent="0.25">
      <c r="A134" s="5" t="s">
        <v>61</v>
      </c>
      <c r="B134" s="6"/>
      <c r="C134" s="37"/>
      <c r="D134" s="6"/>
      <c r="E134" s="6"/>
      <c r="F134" s="6"/>
      <c r="G134" s="6"/>
      <c r="H134" s="7"/>
      <c r="I134" s="7"/>
      <c r="J134" s="7"/>
      <c r="K134" s="7"/>
      <c r="L134" s="7"/>
      <c r="M134" s="7"/>
      <c r="N134" s="8"/>
      <c r="O134" s="8"/>
      <c r="P134" s="36"/>
      <c r="Q134" s="36"/>
      <c r="R134" s="37"/>
      <c r="S134" s="36"/>
    </row>
    <row r="135" spans="1:19" ht="15.75" x14ac:dyDescent="0.25">
      <c r="A135" s="8"/>
      <c r="B135" s="9">
        <v>46286</v>
      </c>
      <c r="C135" s="42"/>
      <c r="D135" s="10"/>
      <c r="E135" s="10"/>
      <c r="F135" s="11"/>
      <c r="G135" s="12"/>
      <c r="H135" s="12"/>
      <c r="I135" s="12"/>
      <c r="J135" s="12"/>
      <c r="K135" s="12"/>
      <c r="L135" s="12"/>
      <c r="M135" s="12"/>
      <c r="N135" s="10">
        <f>SUM(F135+J135)</f>
        <v>0</v>
      </c>
      <c r="O135" s="10">
        <f>SUM(G135+K135)</f>
        <v>0</v>
      </c>
      <c r="P135" s="42" t="e">
        <f>SUM(G135/F135)</f>
        <v>#DIV/0!</v>
      </c>
      <c r="Q135" s="42" t="e">
        <f>SUM(K135/J135)</f>
        <v>#DIV/0!</v>
      </c>
      <c r="R135" s="42" t="e">
        <f>SUM(O135/N135)</f>
        <v>#DIV/0!</v>
      </c>
      <c r="S135" s="42" t="e">
        <f>SUM((G135+K135)/(F135+J135))</f>
        <v>#DIV/0!</v>
      </c>
    </row>
    <row r="136" spans="1:19" ht="15.75" x14ac:dyDescent="0.25">
      <c r="A136" s="8"/>
      <c r="B136" s="8"/>
      <c r="C136" s="42"/>
      <c r="D136" s="13"/>
      <c r="E136" s="13"/>
      <c r="F136" s="14"/>
      <c r="G136" s="15"/>
      <c r="H136" s="15"/>
      <c r="I136" s="15"/>
      <c r="J136" s="15"/>
      <c r="K136" s="15"/>
      <c r="L136" s="15"/>
      <c r="M136" s="15"/>
      <c r="N136" s="10">
        <f t="shared" ref="N136:O196" si="42">SUM(F136+J136)</f>
        <v>0</v>
      </c>
      <c r="O136" s="10">
        <f t="shared" si="42"/>
        <v>0</v>
      </c>
      <c r="P136" s="42" t="e">
        <f t="shared" ref="P136:P196" si="43">SUM(G136/F136)</f>
        <v>#DIV/0!</v>
      </c>
      <c r="Q136" s="42" t="e">
        <f>SUM(K136/J136)</f>
        <v>#DIV/0!</v>
      </c>
      <c r="R136" s="42" t="e">
        <f t="shared" ref="R136:R196" si="44">SUM(O136/N136)</f>
        <v>#DIV/0!</v>
      </c>
      <c r="S136" s="42" t="e">
        <f>SUM((G135+G136+K135+K136)/(F135+F136+J135+J136))</f>
        <v>#DIV/0!</v>
      </c>
    </row>
    <row r="137" spans="1:19" ht="15.75" x14ac:dyDescent="0.25">
      <c r="A137" s="8"/>
      <c r="B137" s="9">
        <f>SUM(B135+7)</f>
        <v>46293</v>
      </c>
      <c r="C137" s="42"/>
      <c r="D137" s="10"/>
      <c r="E137" s="10"/>
      <c r="F137" s="14"/>
      <c r="G137" s="15"/>
      <c r="H137" s="15"/>
      <c r="I137" s="15"/>
      <c r="J137" s="15"/>
      <c r="K137" s="15"/>
      <c r="L137" s="15"/>
      <c r="M137" s="15"/>
      <c r="N137" s="10">
        <f t="shared" si="42"/>
        <v>0</v>
      </c>
      <c r="O137" s="10">
        <f t="shared" si="42"/>
        <v>0</v>
      </c>
      <c r="P137" s="42" t="e">
        <f t="shared" si="43"/>
        <v>#DIV/0!</v>
      </c>
      <c r="Q137" s="42" t="e">
        <f t="shared" ref="Q137:Q196" si="45">SUM(K137/J137)</f>
        <v>#DIV/0!</v>
      </c>
      <c r="R137" s="42" t="e">
        <f t="shared" si="44"/>
        <v>#DIV/0!</v>
      </c>
      <c r="S137" s="42" t="e">
        <f>SUM((G135+G136+G137+K135+K136+K137)/(F135+F136+F137+J135+J136+J137))</f>
        <v>#DIV/0!</v>
      </c>
    </row>
    <row r="138" spans="1:19" ht="15.75" x14ac:dyDescent="0.25">
      <c r="A138" s="8"/>
      <c r="B138" s="8"/>
      <c r="C138" s="42"/>
      <c r="D138" s="13"/>
      <c r="E138" s="13"/>
      <c r="F138" s="14"/>
      <c r="G138" s="15"/>
      <c r="H138" s="15"/>
      <c r="I138" s="15"/>
      <c r="J138" s="15"/>
      <c r="K138" s="15"/>
      <c r="L138" s="15"/>
      <c r="M138" s="15"/>
      <c r="N138" s="10">
        <f t="shared" si="42"/>
        <v>0</v>
      </c>
      <c r="O138" s="10">
        <f t="shared" si="42"/>
        <v>0</v>
      </c>
      <c r="P138" s="42" t="e">
        <f t="shared" si="43"/>
        <v>#DIV/0!</v>
      </c>
      <c r="Q138" s="42" t="e">
        <f t="shared" si="45"/>
        <v>#DIV/0!</v>
      </c>
      <c r="R138" s="42" t="e">
        <f t="shared" si="44"/>
        <v>#DIV/0!</v>
      </c>
      <c r="S138" s="42" t="e">
        <f>SUM((G135+G136+G137+G138+K135+K136+K137+K138)/(F135+F136+F137+F138+J135+J136+J137+J138))</f>
        <v>#DIV/0!</v>
      </c>
    </row>
    <row r="139" spans="1:19" ht="15.75" x14ac:dyDescent="0.25">
      <c r="A139" s="8"/>
      <c r="B139" s="9">
        <f>SUM(B137+7)</f>
        <v>46300</v>
      </c>
      <c r="C139" s="42"/>
      <c r="D139" s="10"/>
      <c r="E139" s="10"/>
      <c r="F139" s="14"/>
      <c r="G139" s="15"/>
      <c r="H139" s="15"/>
      <c r="I139" s="15"/>
      <c r="J139" s="15"/>
      <c r="K139" s="15"/>
      <c r="L139" s="15"/>
      <c r="M139" s="15"/>
      <c r="N139" s="10">
        <f t="shared" si="42"/>
        <v>0</v>
      </c>
      <c r="O139" s="10">
        <f t="shared" si="42"/>
        <v>0</v>
      </c>
      <c r="P139" s="42" t="e">
        <f t="shared" si="43"/>
        <v>#DIV/0!</v>
      </c>
      <c r="Q139" s="42" t="e">
        <f t="shared" si="45"/>
        <v>#DIV/0!</v>
      </c>
      <c r="R139" s="42" t="e">
        <f t="shared" si="44"/>
        <v>#DIV/0!</v>
      </c>
      <c r="S139" s="42" t="e">
        <f>SUM((G135+G136+G137+G138+G139+K135+K136+K137+K138+K139)/(F135+F136+F137+F138+F139+J135+J136+J137+J138+J139))</f>
        <v>#DIV/0!</v>
      </c>
    </row>
    <row r="140" spans="1:19" ht="15.75" x14ac:dyDescent="0.25">
      <c r="A140" s="8"/>
      <c r="B140" s="8"/>
      <c r="C140" s="42"/>
      <c r="D140" s="13"/>
      <c r="E140" s="13"/>
      <c r="F140" s="14"/>
      <c r="G140" s="15"/>
      <c r="H140" s="15"/>
      <c r="I140" s="15"/>
      <c r="J140" s="15"/>
      <c r="K140" s="15"/>
      <c r="L140" s="15"/>
      <c r="M140" s="15"/>
      <c r="N140" s="10">
        <f t="shared" si="42"/>
        <v>0</v>
      </c>
      <c r="O140" s="10">
        <f t="shared" si="42"/>
        <v>0</v>
      </c>
      <c r="P140" s="42" t="e">
        <f t="shared" si="43"/>
        <v>#DIV/0!</v>
      </c>
      <c r="Q140" s="42" t="e">
        <f t="shared" si="45"/>
        <v>#DIV/0!</v>
      </c>
      <c r="R140" s="42" t="e">
        <f t="shared" si="44"/>
        <v>#DIV/0!</v>
      </c>
      <c r="S140" s="42" t="e">
        <f>SUM((G135+G136+G137+G138+G139+G140+K135+K136+K137+K138+K139+K140)/(F135+F136+F137+F138+F139+F140+J135+J136+J137+J138+J139+J140))</f>
        <v>#DIV/0!</v>
      </c>
    </row>
    <row r="141" spans="1:19" ht="15.75" x14ac:dyDescent="0.25">
      <c r="A141" s="8"/>
      <c r="B141" s="9">
        <f t="shared" ref="B141" si="46">SUM(B139+7)</f>
        <v>46307</v>
      </c>
      <c r="C141" s="42"/>
      <c r="D141" s="10"/>
      <c r="E141" s="10"/>
      <c r="F141" s="14"/>
      <c r="G141" s="15"/>
      <c r="H141" s="15"/>
      <c r="I141" s="15"/>
      <c r="J141" s="15"/>
      <c r="K141" s="15"/>
      <c r="L141" s="15"/>
      <c r="M141" s="15"/>
      <c r="N141" s="10">
        <f t="shared" si="42"/>
        <v>0</v>
      </c>
      <c r="O141" s="10">
        <f t="shared" si="42"/>
        <v>0</v>
      </c>
      <c r="P141" s="42" t="e">
        <f t="shared" si="43"/>
        <v>#DIV/0!</v>
      </c>
      <c r="Q141" s="42" t="e">
        <f t="shared" si="45"/>
        <v>#DIV/0!</v>
      </c>
      <c r="R141" s="42" t="e">
        <f t="shared" si="44"/>
        <v>#DIV/0!</v>
      </c>
      <c r="S141" s="42" t="e">
        <f>SUM((G135+G136+G137+G138+G139+G140+G141+K135+K136+K137+K138+K139+K140+K141)/(F135+F136+F137+F138+F139+F140+F141+J135+J136+J137+J138+J139+J140+J141))</f>
        <v>#DIV/0!</v>
      </c>
    </row>
    <row r="142" spans="1:19" ht="15.75" x14ac:dyDescent="0.25">
      <c r="A142" s="8"/>
      <c r="B142" s="8"/>
      <c r="C142" s="42"/>
      <c r="D142" s="13"/>
      <c r="E142" s="13"/>
      <c r="F142" s="14"/>
      <c r="G142" s="15"/>
      <c r="H142" s="15"/>
      <c r="I142" s="15"/>
      <c r="J142" s="15"/>
      <c r="K142" s="15"/>
      <c r="L142" s="15"/>
      <c r="M142" s="15"/>
      <c r="N142" s="10">
        <f t="shared" si="42"/>
        <v>0</v>
      </c>
      <c r="O142" s="10">
        <f t="shared" si="42"/>
        <v>0</v>
      </c>
      <c r="P142" s="42" t="e">
        <f t="shared" si="43"/>
        <v>#DIV/0!</v>
      </c>
      <c r="Q142" s="42" t="e">
        <f t="shared" si="45"/>
        <v>#DIV/0!</v>
      </c>
      <c r="R142" s="42" t="e">
        <f t="shared" si="44"/>
        <v>#DIV/0!</v>
      </c>
      <c r="S142" s="42" t="e">
        <f>SUM((G135+G136+G137+G138+G139+G140+G141+G142+K135+K136+K137+K138+K139+K140+K141+K142)/(F135+F136+F137+F138+F139+F140+F141+F142+J135+J136+J137+J138+J139+J140+J141+J142))</f>
        <v>#DIV/0!</v>
      </c>
    </row>
    <row r="143" spans="1:19" ht="15.75" x14ac:dyDescent="0.25">
      <c r="A143" s="8"/>
      <c r="B143" s="9">
        <f t="shared" ref="B143" si="47">SUM(B141+7)</f>
        <v>46314</v>
      </c>
      <c r="C143" s="42"/>
      <c r="D143" s="10"/>
      <c r="E143" s="10"/>
      <c r="F143" s="14"/>
      <c r="G143" s="15"/>
      <c r="H143" s="15"/>
      <c r="I143" s="15"/>
      <c r="J143" s="15"/>
      <c r="K143" s="15"/>
      <c r="L143" s="15"/>
      <c r="M143" s="15"/>
      <c r="N143" s="10">
        <f t="shared" si="42"/>
        <v>0</v>
      </c>
      <c r="O143" s="10">
        <f t="shared" si="42"/>
        <v>0</v>
      </c>
      <c r="P143" s="42" t="e">
        <f t="shared" si="43"/>
        <v>#DIV/0!</v>
      </c>
      <c r="Q143" s="42" t="e">
        <f t="shared" si="45"/>
        <v>#DIV/0!</v>
      </c>
      <c r="R143" s="42" t="e">
        <f t="shared" si="44"/>
        <v>#DIV/0!</v>
      </c>
      <c r="S143" s="42" t="e">
        <f>SUM((G135+G136+G137+G138+G139+G140+G141+G142+G143+K135+K136+K137+K138+K139+K140+K141+K142+K143)/(F135+F136+F137+F138+F139+F140+F141+F142+F143+J135+J136+J137+J138+J139+J140+J141+J142+J143))</f>
        <v>#DIV/0!</v>
      </c>
    </row>
    <row r="144" spans="1:19" ht="15.75" x14ac:dyDescent="0.25">
      <c r="A144" s="8"/>
      <c r="B144" s="8"/>
      <c r="C144" s="42"/>
      <c r="D144" s="13"/>
      <c r="E144" s="13"/>
      <c r="F144" s="14"/>
      <c r="G144" s="15"/>
      <c r="H144" s="15"/>
      <c r="I144" s="15"/>
      <c r="J144" s="15"/>
      <c r="K144" s="15"/>
      <c r="L144" s="15"/>
      <c r="M144" s="15"/>
      <c r="N144" s="10">
        <f t="shared" si="42"/>
        <v>0</v>
      </c>
      <c r="O144" s="10">
        <f t="shared" si="42"/>
        <v>0</v>
      </c>
      <c r="P144" s="42" t="e">
        <f t="shared" si="43"/>
        <v>#DIV/0!</v>
      </c>
      <c r="Q144" s="42" t="e">
        <f t="shared" si="45"/>
        <v>#DIV/0!</v>
      </c>
      <c r="R144" s="42" t="e">
        <f t="shared" si="44"/>
        <v>#DIV/0!</v>
      </c>
      <c r="S144" s="42" t="e">
        <f>SUM((G135+G136+G137+G138+G139+G140+G141+G142+G143+G144+K135+K136+K137+K138+K139+K140+K141+K142+K143+K144)/(F135+F136+F137+F138+F139+F140+F141+F142+F143+F144+J135+J136+J137+J138+J139+J140+J141+J142+J143+J144))</f>
        <v>#DIV/0!</v>
      </c>
    </row>
    <row r="145" spans="1:19" ht="15.75" x14ac:dyDescent="0.25">
      <c r="A145" s="8"/>
      <c r="B145" s="9">
        <f t="shared" ref="B145" si="48">SUM(B143+7)</f>
        <v>46321</v>
      </c>
      <c r="C145" s="42"/>
      <c r="D145" s="10"/>
      <c r="E145" s="10"/>
      <c r="F145" s="14"/>
      <c r="G145" s="15"/>
      <c r="H145" s="15"/>
      <c r="I145" s="15"/>
      <c r="J145" s="15"/>
      <c r="K145" s="15"/>
      <c r="L145" s="15"/>
      <c r="M145" s="15"/>
      <c r="N145" s="10">
        <f t="shared" si="42"/>
        <v>0</v>
      </c>
      <c r="O145" s="10">
        <f t="shared" si="42"/>
        <v>0</v>
      </c>
      <c r="P145" s="42" t="e">
        <f t="shared" si="43"/>
        <v>#DIV/0!</v>
      </c>
      <c r="Q145" s="42" t="e">
        <f t="shared" si="45"/>
        <v>#DIV/0!</v>
      </c>
      <c r="R145" s="42" t="e">
        <f t="shared" si="44"/>
        <v>#DIV/0!</v>
      </c>
      <c r="S145" s="42" t="e">
        <f>SUM((G135+G136+G137+G138+G139+G140+G141+G142+G143+G144+G145+K135+K136+K137+K138+K139+K140+K141+K142+K143+K144+K145)/(F135+F136+F137+F138+F139+F140+F141+F142+F143+F144+F145+J135+J136+J137+J138+J139+J140+J141+J142+J143+J144+J145))</f>
        <v>#DIV/0!</v>
      </c>
    </row>
    <row r="146" spans="1:19" ht="15.75" x14ac:dyDescent="0.25">
      <c r="A146" s="8"/>
      <c r="B146" s="8"/>
      <c r="C146" s="42"/>
      <c r="D146" s="13"/>
      <c r="E146" s="13"/>
      <c r="F146" s="14"/>
      <c r="G146" s="15"/>
      <c r="H146" s="15"/>
      <c r="I146" s="15"/>
      <c r="J146" s="15"/>
      <c r="K146" s="15"/>
      <c r="L146" s="15"/>
      <c r="M146" s="15"/>
      <c r="N146" s="10">
        <f t="shared" si="42"/>
        <v>0</v>
      </c>
      <c r="O146" s="10">
        <f t="shared" si="42"/>
        <v>0</v>
      </c>
      <c r="P146" s="42" t="e">
        <f t="shared" si="43"/>
        <v>#DIV/0!</v>
      </c>
      <c r="Q146" s="42" t="e">
        <f t="shared" si="45"/>
        <v>#DIV/0!</v>
      </c>
      <c r="R146" s="42" t="e">
        <f t="shared" si="44"/>
        <v>#DIV/0!</v>
      </c>
      <c r="S146" s="42" t="e">
        <f>SUM((G135+G136+G137+G138+G139+G140+G141+G142+G143+G144+G145+G146+K135+K136+K137+K138+K139+K140+K141+K142+K143+K144+K145+K146)/(F135+F136+F137+F138+F139+F140+F141+F142+F143+F144+F145+F146+J135+J136+J137+J138+J139+J140+J141+J142+J143+J144+J145+J146))</f>
        <v>#DIV/0!</v>
      </c>
    </row>
    <row r="147" spans="1:19" ht="15.75" x14ac:dyDescent="0.25">
      <c r="A147" s="8"/>
      <c r="B147" s="9">
        <f t="shared" ref="B147" si="49">SUM(B145+7)</f>
        <v>46328</v>
      </c>
      <c r="C147" s="42"/>
      <c r="D147" s="10"/>
      <c r="E147" s="10"/>
      <c r="F147" s="14"/>
      <c r="G147" s="15"/>
      <c r="H147" s="15"/>
      <c r="I147" s="15"/>
      <c r="J147" s="15"/>
      <c r="K147" s="15"/>
      <c r="L147" s="15"/>
      <c r="M147" s="15"/>
      <c r="N147" s="10">
        <f t="shared" si="42"/>
        <v>0</v>
      </c>
      <c r="O147" s="10">
        <f t="shared" si="42"/>
        <v>0</v>
      </c>
      <c r="P147" s="42" t="e">
        <f t="shared" si="43"/>
        <v>#DIV/0!</v>
      </c>
      <c r="Q147" s="42" t="e">
        <f t="shared" si="45"/>
        <v>#DIV/0!</v>
      </c>
      <c r="R147" s="42" t="e">
        <f t="shared" si="44"/>
        <v>#DIV/0!</v>
      </c>
      <c r="S147" s="42" t="e">
        <f>SUM((G135+G136+G137+G138+G139+G140+G141+G142+G143+G144+G145+G146+G147+K135+K136+K137+K138+K139+K140+K141+K142+K143+K144+K145+K146+K147)/(F135+F136+F137+F138+F139+F140+F141+F142+F143+F144+F145+F146+F147+J135+J136+J137+J138+J139+J140+J141+J142+J143+J144+J145+J146+J147))</f>
        <v>#DIV/0!</v>
      </c>
    </row>
    <row r="148" spans="1:19" ht="15.75" x14ac:dyDescent="0.25">
      <c r="A148" s="8"/>
      <c r="B148" s="8"/>
      <c r="C148" s="42"/>
      <c r="D148" s="13"/>
      <c r="E148" s="13"/>
      <c r="F148" s="14"/>
      <c r="G148" s="15"/>
      <c r="H148" s="15"/>
      <c r="I148" s="15"/>
      <c r="J148" s="15"/>
      <c r="K148" s="15"/>
      <c r="L148" s="15"/>
      <c r="M148" s="15"/>
      <c r="N148" s="10">
        <f t="shared" si="42"/>
        <v>0</v>
      </c>
      <c r="O148" s="10">
        <f t="shared" si="42"/>
        <v>0</v>
      </c>
      <c r="P148" s="42" t="e">
        <f t="shared" si="43"/>
        <v>#DIV/0!</v>
      </c>
      <c r="Q148" s="42" t="e">
        <f t="shared" si="45"/>
        <v>#DIV/0!</v>
      </c>
      <c r="R148" s="42" t="e">
        <f t="shared" si="44"/>
        <v>#DIV/0!</v>
      </c>
      <c r="S148" s="42" t="e">
        <f>SUM((G135+G136+G137+G138+G139+G140+G141+G142+G143+G144+G145+G146+G147+G148+K135+K136+K137+K138+K139+K140+K141+K142+K143+K144+K145+K146+K147+K148)/(F135+F136+F137+F138+F139+F140+F141+F142+F143+F144+F145+F146+F147+F148+J135+J136+J137+J138+J139+J140+J141+J142+J143+J144+J145+J146+J147+J148))</f>
        <v>#DIV/0!</v>
      </c>
    </row>
    <row r="149" spans="1:19" ht="15.75" x14ac:dyDescent="0.25">
      <c r="A149" s="8"/>
      <c r="B149" s="9">
        <f t="shared" ref="B149" si="50">SUM(B147+7)</f>
        <v>46335</v>
      </c>
      <c r="C149" s="42"/>
      <c r="D149" s="10"/>
      <c r="E149" s="10"/>
      <c r="F149" s="14"/>
      <c r="G149" s="15"/>
      <c r="H149" s="15"/>
      <c r="I149" s="15"/>
      <c r="J149" s="15"/>
      <c r="K149" s="15"/>
      <c r="L149" s="15"/>
      <c r="M149" s="15"/>
      <c r="N149" s="10">
        <f t="shared" si="42"/>
        <v>0</v>
      </c>
      <c r="O149" s="10">
        <f t="shared" si="42"/>
        <v>0</v>
      </c>
      <c r="P149" s="42" t="e">
        <f t="shared" si="43"/>
        <v>#DIV/0!</v>
      </c>
      <c r="Q149" s="42" t="e">
        <f t="shared" si="45"/>
        <v>#DIV/0!</v>
      </c>
      <c r="R149" s="42" t="e">
        <f t="shared" si="44"/>
        <v>#DIV/0!</v>
      </c>
      <c r="S149" s="42" t="e">
        <f>SUM((G135+G136+G137+G138+G139+G140+G141+G142+G143+G144+G145+G146+G147+G148+G149+K135+K136+K137+K138+K139+K140+K141+K142+K143+K144+K145+K146+K147+K148+K149)/(F135+F136+F137+F138+F139+F140+F141+F142+F143+F144+F145+F146+F147+F148+F149+J135+J136+J137+J138+J139+J140+J141+J142+J143+J144+J145+J146+J147+J148+J149))</f>
        <v>#DIV/0!</v>
      </c>
    </row>
    <row r="150" spans="1:19" ht="15.75" x14ac:dyDescent="0.25">
      <c r="A150" s="8"/>
      <c r="B150" s="8"/>
      <c r="C150" s="42"/>
      <c r="D150" s="13"/>
      <c r="E150" s="13"/>
      <c r="F150" s="14"/>
      <c r="G150" s="15"/>
      <c r="H150" s="15"/>
      <c r="I150" s="15"/>
      <c r="J150" s="15"/>
      <c r="K150" s="15"/>
      <c r="L150" s="15"/>
      <c r="M150" s="15"/>
      <c r="N150" s="10">
        <f t="shared" si="42"/>
        <v>0</v>
      </c>
      <c r="O150" s="10">
        <f t="shared" si="42"/>
        <v>0</v>
      </c>
      <c r="P150" s="42" t="e">
        <f t="shared" si="43"/>
        <v>#DIV/0!</v>
      </c>
      <c r="Q150" s="42" t="e">
        <f t="shared" si="45"/>
        <v>#DIV/0!</v>
      </c>
      <c r="R150" s="42" t="e">
        <f t="shared" si="44"/>
        <v>#DIV/0!</v>
      </c>
      <c r="S150" s="42" t="e">
        <f>SUM((G135+G136+G137+G138+G139+G140+G141+G142+G143+G144+G145+G146+G147+G148+G149+G150+K135+K136+K137+K138+K139+K140+K141+K142+K143+K144+K145+K146+K147+K148+K149+K150)/(F135+F136+F137+F138+F139+F140+F141+F142+F143+F144+F145+F146+F147+F148+F149+F150+J135+J136+J137+J138+J139+J140+J141+J142+J143+J144+J145+J146+J147+J148+J149+J150))</f>
        <v>#DIV/0!</v>
      </c>
    </row>
    <row r="151" spans="1:19" ht="15.75" x14ac:dyDescent="0.25">
      <c r="A151" s="8"/>
      <c r="B151" s="9">
        <f t="shared" ref="B151" si="51">SUM(B149+7)</f>
        <v>46342</v>
      </c>
      <c r="C151" s="42"/>
      <c r="D151" s="10"/>
      <c r="E151" s="10"/>
      <c r="F151" s="14"/>
      <c r="G151" s="15"/>
      <c r="H151" s="15"/>
      <c r="I151" s="15"/>
      <c r="J151" s="15"/>
      <c r="K151" s="15"/>
      <c r="L151" s="15"/>
      <c r="M151" s="15"/>
      <c r="N151" s="10">
        <f t="shared" si="42"/>
        <v>0</v>
      </c>
      <c r="O151" s="10">
        <f t="shared" si="42"/>
        <v>0</v>
      </c>
      <c r="P151" s="42" t="e">
        <f t="shared" si="43"/>
        <v>#DIV/0!</v>
      </c>
      <c r="Q151" s="42" t="e">
        <f t="shared" si="45"/>
        <v>#DIV/0!</v>
      </c>
      <c r="R151" s="42" t="e">
        <f t="shared" si="44"/>
        <v>#DIV/0!</v>
      </c>
      <c r="S151" s="42" t="e">
        <f>SUM((G135+G136+G137+G138+G139+G140+G141+G142+G143+G144+G145+G146+G147+G148+G149+G150+G151+K135+K136+K137+K138+K139+K140+K141+K142+K143+K144+K145+K146+K147+K148+K149+K150+K151)/(F135+F136+F137+F138+F139+F140+F141+F142+F143+F144+F145+F146+F147+F148+F149+F150+F151+J135+J136+J137+J138+J139+J140+J141+J142+J143+J144+J145+J146+J147+J148+J149+J150+J151))</f>
        <v>#DIV/0!</v>
      </c>
    </row>
    <row r="152" spans="1:19" ht="15.75" x14ac:dyDescent="0.25">
      <c r="A152" s="8"/>
      <c r="B152" s="8"/>
      <c r="C152" s="42"/>
      <c r="D152" s="13"/>
      <c r="E152" s="13"/>
      <c r="F152" s="14"/>
      <c r="G152" s="15"/>
      <c r="H152" s="15"/>
      <c r="I152" s="15"/>
      <c r="J152" s="15"/>
      <c r="K152" s="15"/>
      <c r="L152" s="15"/>
      <c r="M152" s="15"/>
      <c r="N152" s="10">
        <f t="shared" si="42"/>
        <v>0</v>
      </c>
      <c r="O152" s="10">
        <f t="shared" si="42"/>
        <v>0</v>
      </c>
      <c r="P152" s="42" t="e">
        <f t="shared" si="43"/>
        <v>#DIV/0!</v>
      </c>
      <c r="Q152" s="42" t="e">
        <f t="shared" si="45"/>
        <v>#DIV/0!</v>
      </c>
      <c r="R152" s="42" t="e">
        <f t="shared" si="44"/>
        <v>#DIV/0!</v>
      </c>
      <c r="S152" s="42" t="e">
        <f>SUM((G135+G136+G137+G138+G139+G140+G141+G142+G143+G144+G145+G146+G147+G148+G149+G150+G151+G152+K135+K136+K137+K138+K139+K140+K141+K142+K143+K144+K145+K146+K147+K148+K149+K150+K151+K152)/(F135+F136+F137+F138+F139+F140+F141+F142+F143+F144+F145+F146+F147+F148+F149+F150+F151+F152+J135+J136+J137+J138+J139+J140+J141+J142+J143+J144+J145+J146+J147+J148+J149+J150+J151+J152))</f>
        <v>#DIV/0!</v>
      </c>
    </row>
    <row r="153" spans="1:19" ht="15.75" x14ac:dyDescent="0.25">
      <c r="A153" s="8"/>
      <c r="B153" s="9">
        <f t="shared" ref="B153" si="52">SUM(B151+7)</f>
        <v>46349</v>
      </c>
      <c r="C153" s="42"/>
      <c r="D153" s="10"/>
      <c r="E153" s="10"/>
      <c r="F153" s="14"/>
      <c r="G153" s="15"/>
      <c r="H153" s="15"/>
      <c r="I153" s="15"/>
      <c r="J153" s="15"/>
      <c r="K153" s="15"/>
      <c r="L153" s="15"/>
      <c r="M153" s="15"/>
      <c r="N153" s="10">
        <f t="shared" si="42"/>
        <v>0</v>
      </c>
      <c r="O153" s="10">
        <f t="shared" si="42"/>
        <v>0</v>
      </c>
      <c r="P153" s="42" t="e">
        <f t="shared" si="43"/>
        <v>#DIV/0!</v>
      </c>
      <c r="Q153" s="42" t="e">
        <f t="shared" si="45"/>
        <v>#DIV/0!</v>
      </c>
      <c r="R153" s="42" t="e">
        <f t="shared" si="44"/>
        <v>#DIV/0!</v>
      </c>
      <c r="S153" s="42" t="e">
        <f>SUM((G135+G136+G137+G138+G139+G140+G141+G142+G143+G144+G145+G146+G147+G148+G149+G150+G151+G152+G153+K135+K136+K137+K138+K139+K140+K141+K142+K143+K144+K145+K146+K147+K148+K149+K150+K151+K152+K153)/(F135+F136+F137+F138+F139+F140+F141+F142+F143+F144+F145+F146+F147+F148+F149+F150+F151+F152+F153+J135+J136+J137+J138+J139+J140+J141+J142+J143+J144+J145+J146+J147+J148+J149+J150+J151+J152+J153))</f>
        <v>#DIV/0!</v>
      </c>
    </row>
    <row r="154" spans="1:19" ht="15.75" x14ac:dyDescent="0.25">
      <c r="A154" s="8"/>
      <c r="B154" s="8"/>
      <c r="C154" s="42"/>
      <c r="D154" s="13"/>
      <c r="E154" s="13"/>
      <c r="F154" s="14"/>
      <c r="G154" s="15"/>
      <c r="H154" s="15"/>
      <c r="I154" s="15"/>
      <c r="J154" s="15"/>
      <c r="K154" s="15"/>
      <c r="L154" s="15"/>
      <c r="M154" s="15"/>
      <c r="N154" s="10">
        <f t="shared" si="42"/>
        <v>0</v>
      </c>
      <c r="O154" s="10">
        <f t="shared" si="42"/>
        <v>0</v>
      </c>
      <c r="P154" s="42" t="e">
        <f t="shared" si="43"/>
        <v>#DIV/0!</v>
      </c>
      <c r="Q154" s="42" t="e">
        <f t="shared" si="45"/>
        <v>#DIV/0!</v>
      </c>
      <c r="R154" s="42" t="e">
        <f t="shared" si="44"/>
        <v>#DIV/0!</v>
      </c>
      <c r="S154" s="42" t="e">
        <f>SUM((G135+G136+G137+G138+G139+G140+G141+G142+G143+G144+G145+G146+G147+G148+G149+G150+G151+G152+G153+G154+K135+K136+K137+K138+K139+K140+K141+K142+K143+K144+K145+K146+K147+K148+K149+K150+K151+K152+K153+K154)/(F135+F136+F137+F138+F139+F140+F141+F142+F143+F144+F145+F146+F147+F148+F149+F150+F151+F152+F153+F154+J135+J136+J137+J138+J139+J140+J141+J142+J143+J144+J145+J146+J147+J148+J149+J150+J151+J152+J153+J154))</f>
        <v>#DIV/0!</v>
      </c>
    </row>
    <row r="155" spans="1:19" ht="15.75" x14ac:dyDescent="0.25">
      <c r="A155" s="8"/>
      <c r="B155" s="9">
        <f t="shared" ref="B155" si="53">SUM(B153+7)</f>
        <v>46356</v>
      </c>
      <c r="C155" s="42"/>
      <c r="D155" s="10"/>
      <c r="E155" s="10"/>
      <c r="F155" s="14"/>
      <c r="G155" s="15"/>
      <c r="H155" s="15"/>
      <c r="I155" s="15"/>
      <c r="J155" s="15"/>
      <c r="K155" s="15"/>
      <c r="L155" s="15"/>
      <c r="M155" s="15"/>
      <c r="N155" s="10">
        <f t="shared" si="42"/>
        <v>0</v>
      </c>
      <c r="O155" s="10">
        <f t="shared" si="42"/>
        <v>0</v>
      </c>
      <c r="P155" s="42" t="e">
        <f t="shared" si="43"/>
        <v>#DIV/0!</v>
      </c>
      <c r="Q155" s="42" t="e">
        <f t="shared" si="45"/>
        <v>#DIV/0!</v>
      </c>
      <c r="R155" s="42" t="e">
        <f t="shared" si="44"/>
        <v>#DIV/0!</v>
      </c>
      <c r="S155" s="42" t="e">
        <f>SUM((G135+G136+G137+G138+G139+G140+G141+G142+G143+G144+G145+G146+G147+G148+G149+G150+G151+G152+G153+G154+G155+K135+K136+K137+K138+K139+K140+K141+K142+K143+K144+K145+K146+K147+K148+K149+K150+K151+K152+K153+K154+K155)/(F135+F136+F137+F138+F139+F140+F141+F142+F143+F144+F145+F146+F147+F148+F149+F150+F151+F152+F153+F154+F155+J135+J136+J137+J138+J139+J140+J141+J142+J143+J144+J145+J146+J147+J148+J149+J150+J151+J152+J153+J154+J155))</f>
        <v>#DIV/0!</v>
      </c>
    </row>
    <row r="156" spans="1:19" ht="15.75" x14ac:dyDescent="0.25">
      <c r="A156" s="8"/>
      <c r="B156" s="8"/>
      <c r="C156" s="42"/>
      <c r="D156" s="13"/>
      <c r="E156" s="13"/>
      <c r="F156" s="14"/>
      <c r="G156" s="15"/>
      <c r="H156" s="15"/>
      <c r="I156" s="15"/>
      <c r="J156" s="15"/>
      <c r="K156" s="15"/>
      <c r="L156" s="15"/>
      <c r="M156" s="15"/>
      <c r="N156" s="10">
        <f t="shared" si="42"/>
        <v>0</v>
      </c>
      <c r="O156" s="10">
        <f t="shared" si="42"/>
        <v>0</v>
      </c>
      <c r="P156" s="42" t="e">
        <f t="shared" si="43"/>
        <v>#DIV/0!</v>
      </c>
      <c r="Q156" s="42" t="e">
        <f t="shared" si="45"/>
        <v>#DIV/0!</v>
      </c>
      <c r="R156" s="42" t="e">
        <f t="shared" si="44"/>
        <v>#DIV/0!</v>
      </c>
      <c r="S156" s="42" t="e">
        <f>SUM((G135+G136+G137+G138+G139+G140+G141+G142+G143+G144+G145+G146+G147+G148+G149+G150+G151+G152+G153+G154+G155+G156+K135+K136+K137+K138+K139+K140+K141+K142+K143+K144+K145+K146+K147+K148+K149+K150+K151+K152+K153+K154+K155+K156)/(F135+F136+F137+F138+F139+F140+F141+F142+F143+F144+F145+F146+F147+F148+F149+F150+F151+F152+F153+F154+F155+F156+J135+J136+J137+J138+J139+J140+J141+J142+J143+J144+J145+J146+J147+J148+J149+J150+J151+J152+J153+J154+J155+J156))</f>
        <v>#DIV/0!</v>
      </c>
    </row>
    <row r="157" spans="1:19" ht="15.75" x14ac:dyDescent="0.25">
      <c r="A157" s="8"/>
      <c r="B157" s="9">
        <f t="shared" ref="B157" si="54">SUM(B155+7)</f>
        <v>46363</v>
      </c>
      <c r="C157" s="42"/>
      <c r="D157" s="10"/>
      <c r="E157" s="10"/>
      <c r="F157" s="14"/>
      <c r="G157" s="15"/>
      <c r="H157" s="15"/>
      <c r="I157" s="15"/>
      <c r="J157" s="15"/>
      <c r="K157" s="15"/>
      <c r="L157" s="15"/>
      <c r="M157" s="15"/>
      <c r="N157" s="10">
        <f t="shared" si="42"/>
        <v>0</v>
      </c>
      <c r="O157" s="10">
        <f t="shared" si="42"/>
        <v>0</v>
      </c>
      <c r="P157" s="42" t="e">
        <f t="shared" si="43"/>
        <v>#DIV/0!</v>
      </c>
      <c r="Q157" s="42" t="e">
        <f t="shared" si="45"/>
        <v>#DIV/0!</v>
      </c>
      <c r="R157" s="42" t="e">
        <f t="shared" si="44"/>
        <v>#DIV/0!</v>
      </c>
      <c r="S157" s="42" t="e">
        <f>SUM((G135+G136+G137+G138+G139+G140+G141+G142+G143+G144+G145+G146+G147+G148+G149+G150+G151+G152+G153+G154+G155+G156+G157+K135+K136+K137+K138+K139+K140+K141+K142+K143+K144+K145+K146+K147+K148+K149+K150+K151+K152+K153+K154+K155+K156+K157)/(F135+F136+F137+F138+F139+F140+F141+F142+F143+F144+F145+F146+F147+F148+F149+F150+F151+F152+F153+F154+F155+F156+F157+J135+J136+J137+J138+J139+J140+J141+J142+J143+J144+J145+J146+J147+J148+J149+J150+J151+J152+J153+J154+J155+J156+J157))</f>
        <v>#DIV/0!</v>
      </c>
    </row>
    <row r="158" spans="1:19" ht="15.75" x14ac:dyDescent="0.25">
      <c r="A158" s="8"/>
      <c r="B158" s="8"/>
      <c r="C158" s="42"/>
      <c r="D158" s="13"/>
      <c r="E158" s="13"/>
      <c r="F158" s="14"/>
      <c r="G158" s="15"/>
      <c r="H158" s="15"/>
      <c r="I158" s="15"/>
      <c r="J158" s="15"/>
      <c r="K158" s="15"/>
      <c r="L158" s="15"/>
      <c r="M158" s="15"/>
      <c r="N158" s="10">
        <f t="shared" si="42"/>
        <v>0</v>
      </c>
      <c r="O158" s="10">
        <f t="shared" si="42"/>
        <v>0</v>
      </c>
      <c r="P158" s="42" t="e">
        <f t="shared" si="43"/>
        <v>#DIV/0!</v>
      </c>
      <c r="Q158" s="42" t="e">
        <f t="shared" si="45"/>
        <v>#DIV/0!</v>
      </c>
      <c r="R158" s="42" t="e">
        <f t="shared" si="44"/>
        <v>#DIV/0!</v>
      </c>
      <c r="S158" s="42" t="e">
        <f>SUM((G135+G136+G137+G138+G139+G140+G141+G142+G143+G144+G145+G146+G147+G148+G149+G150+G151+G152+G153+G154+G155+G156+G157+G158+K135+K136+K137+K138+K139+K140+K141+K142+K143+K144+K145+K146+K147+K148+K149+K150+K151+K152+K153+K154+K155+K156+K157+K158)/(F135+F136+F137+F138+F139+F140+F141+F142+F143+F144+F145+F146+F147+F148+F149+F150+F151+F152+F153+F154+F155+F156+F157+F158+J135+J136+J137+J138+J139+J140+J141+J142+J143+J144+J145+J146+J147+J148+J149+J150+J151+J152+J153+J154+J155+J156+J157+J158))</f>
        <v>#DIV/0!</v>
      </c>
    </row>
    <row r="159" spans="1:19" ht="15.75" x14ac:dyDescent="0.25">
      <c r="A159" s="8"/>
      <c r="B159" s="9">
        <f t="shared" ref="B159" si="55">SUM(B157+7)</f>
        <v>46370</v>
      </c>
      <c r="C159" s="42"/>
      <c r="D159" s="10"/>
      <c r="E159" s="10"/>
      <c r="F159" s="14"/>
      <c r="G159" s="15"/>
      <c r="H159" s="15"/>
      <c r="I159" s="15"/>
      <c r="J159" s="15"/>
      <c r="K159" s="15"/>
      <c r="L159" s="15"/>
      <c r="M159" s="15"/>
      <c r="N159" s="10">
        <f t="shared" si="42"/>
        <v>0</v>
      </c>
      <c r="O159" s="10">
        <f t="shared" si="42"/>
        <v>0</v>
      </c>
      <c r="P159" s="42" t="e">
        <f t="shared" si="43"/>
        <v>#DIV/0!</v>
      </c>
      <c r="Q159" s="42" t="e">
        <f t="shared" si="45"/>
        <v>#DIV/0!</v>
      </c>
      <c r="R159" s="42" t="e">
        <f t="shared" si="44"/>
        <v>#DIV/0!</v>
      </c>
      <c r="S159" s="42" t="e">
        <f>SUM((G135+G136+G137+G138+G139+G140+G141+G142+G143+G144+G145+G146+G147+G148+G149+G150+G151+G152+G153+G154+G155+G156+G157+G158+G159+K135+K136+K137+K138+K139+K140+K141+K142+K143+K144+K145+K146+K147+K148+K149+K150+K151+K152+K153+K154+K155+K156+K157+K158+K159)/(F135+F136+F137+F138+F139+F140+F141+F142+F143+F144+F145+F146+F147+F148+F149+F150+F151+F152+F153+F154+F155+F156+F157+F158+F159+J135+J136+J137+J138+J139+J140+J141+J142+J143+J144+J145+J146+J147+J148+J149+J150+J151+J152+J153+J154+J155+J156+J157+J158+J159))</f>
        <v>#DIV/0!</v>
      </c>
    </row>
    <row r="160" spans="1:19" ht="15.75" x14ac:dyDescent="0.25">
      <c r="A160" s="8"/>
      <c r="B160" s="8"/>
      <c r="C160" s="42"/>
      <c r="D160" s="13"/>
      <c r="E160" s="13"/>
      <c r="F160" s="14"/>
      <c r="G160" s="15"/>
      <c r="H160" s="15"/>
      <c r="I160" s="15"/>
      <c r="J160" s="15"/>
      <c r="K160" s="15"/>
      <c r="L160" s="15"/>
      <c r="M160" s="15"/>
      <c r="N160" s="10">
        <f t="shared" si="42"/>
        <v>0</v>
      </c>
      <c r="O160" s="10">
        <f t="shared" si="42"/>
        <v>0</v>
      </c>
      <c r="P160" s="42" t="e">
        <f t="shared" si="43"/>
        <v>#DIV/0!</v>
      </c>
      <c r="Q160" s="42" t="e">
        <f t="shared" si="45"/>
        <v>#DIV/0!</v>
      </c>
      <c r="R160" s="42" t="e">
        <f t="shared" si="44"/>
        <v>#DIV/0!</v>
      </c>
      <c r="S160" s="42" t="e">
        <f>SUM((G135+G136+G137+G138+G139+G140+G141+G142+G143+G144+G145+G146+G147+G148+G149+G150+G151+G152+G153+G154+G155+G156+G157+G158+G159+G160+K135+K136+K137+K138+K139+K140+K141+K142+K143+K144+K145+K146+K147+K148+K149+K150+K151+K152+K153+K154+K155+K156+K157+K158+K159+K160)/(F135+F136+F137+F138+F139+F140+F141+F142+F143+F144+F145+F146+F147+F148+F149+F150+F151+F152+F153+F154+F155+F156+F157+F158+F159+F160+J135+J136+J137+J138+J139+J140+J141+J142+J143+J144+J145+J146+J147+J148+J149+J150+J151+J152+J153+J154+J155+J156+J157+J158+J159+J160))</f>
        <v>#DIV/0!</v>
      </c>
    </row>
    <row r="161" spans="1:19" ht="15.75" x14ac:dyDescent="0.25">
      <c r="A161" s="8"/>
      <c r="B161" s="9">
        <f t="shared" ref="B161" si="56">SUM(B159+7)</f>
        <v>46377</v>
      </c>
      <c r="C161" s="42"/>
      <c r="D161" s="10"/>
      <c r="E161" s="10"/>
      <c r="F161" s="14"/>
      <c r="G161" s="15"/>
      <c r="H161" s="15"/>
      <c r="I161" s="15"/>
      <c r="J161" s="15"/>
      <c r="K161" s="15"/>
      <c r="L161" s="15"/>
      <c r="M161" s="15"/>
      <c r="N161" s="10">
        <f t="shared" si="42"/>
        <v>0</v>
      </c>
      <c r="O161" s="10">
        <f t="shared" si="42"/>
        <v>0</v>
      </c>
      <c r="P161" s="42" t="e">
        <f t="shared" si="43"/>
        <v>#DIV/0!</v>
      </c>
      <c r="Q161" s="42" t="e">
        <f t="shared" si="45"/>
        <v>#DIV/0!</v>
      </c>
      <c r="R161" s="42" t="e">
        <f t="shared" si="44"/>
        <v>#DIV/0!</v>
      </c>
      <c r="S161" s="42" t="e">
        <f>SUM((G135+G136+G137+G138+G139+G140+G141+G142+G143+G144+G145+G146+G147+G148+G149+G150+G151+G152+G153+G154+G155+G156+G157+G158+G159+G160+G161+K135+K136+K137+K138+K139+K140+K141+K142+K143+K144+K145+K146+K147+K148+K149+K150+K151+K152+K153+K154+K155+K156+K157+K158+K159+K160+K161)/(F135+F136+F137+F138+F139+F140+F141+F142+F143+F144+F145+F146+F147+F148+F149+F150+F151+F152+F153+F154+F155+F156+F157+F158+F159+F160+F161+J135+J136+J137+J138+J139+J140+J141+J142+J143+J144+J145+J146+J147+J148+J149+J150+J151+J152+J153+J154+J155+J156+J157+J158+J159+J160+J161))</f>
        <v>#DIV/0!</v>
      </c>
    </row>
    <row r="162" spans="1:19" ht="15.75" x14ac:dyDescent="0.25">
      <c r="A162" s="8"/>
      <c r="B162" s="8"/>
      <c r="C162" s="42"/>
      <c r="D162" s="13"/>
      <c r="E162" s="13"/>
      <c r="F162" s="14"/>
      <c r="G162" s="15"/>
      <c r="H162" s="15"/>
      <c r="I162" s="15"/>
      <c r="J162" s="15"/>
      <c r="K162" s="15"/>
      <c r="L162" s="15"/>
      <c r="M162" s="15"/>
      <c r="N162" s="10">
        <f t="shared" si="42"/>
        <v>0</v>
      </c>
      <c r="O162" s="10">
        <f t="shared" si="42"/>
        <v>0</v>
      </c>
      <c r="P162" s="42" t="e">
        <f t="shared" si="43"/>
        <v>#DIV/0!</v>
      </c>
      <c r="Q162" s="42" t="e">
        <f t="shared" si="45"/>
        <v>#DIV/0!</v>
      </c>
      <c r="R162" s="42" t="e">
        <f t="shared" si="44"/>
        <v>#DIV/0!</v>
      </c>
      <c r="S162" s="42" t="e">
        <f>SUM((G135+G136+G137+G138+G139+G140+G141+G142+G143+G144+G145+G146+G147+G148+G149+G150+G151+G152+G153+G154+G155+G156+G157+G158+G159+G160+G161+G162+K135+K136+K137+K138+K139+K140+K141+K142+K143+K144+K145+K146+K147+K148+K149+K150+K151+K152+K153+K154+K155+K156+K157+K158+K159+K160+K161+K162)/(F135+F136+F137+F138+F139+F140+F141+F142+F143+F144+F145+F146+F147+F148+F149+F150+F151+F152+F153+F154+F155+F156+F157+F158+F159+F160+F161+F162+J135+J136+J137+J138+J139+J140+J141+J142+J143+J144+J145+J146+J147+J148+J149+J150+J151+J152+J153+J154+J155+J156+J157+J158+J159+J160+J161+J162))</f>
        <v>#DIV/0!</v>
      </c>
    </row>
    <row r="163" spans="1:19" ht="15.75" x14ac:dyDescent="0.25">
      <c r="A163" s="8"/>
      <c r="B163" s="9">
        <f t="shared" ref="B163" si="57">SUM(B161+7)</f>
        <v>46384</v>
      </c>
      <c r="C163" s="42"/>
      <c r="D163" s="10"/>
      <c r="E163" s="10"/>
      <c r="F163" s="14"/>
      <c r="G163" s="15"/>
      <c r="H163" s="15"/>
      <c r="I163" s="15"/>
      <c r="J163" s="15"/>
      <c r="K163" s="15"/>
      <c r="L163" s="15"/>
      <c r="M163" s="15"/>
      <c r="N163" s="10">
        <f t="shared" si="42"/>
        <v>0</v>
      </c>
      <c r="O163" s="10">
        <f t="shared" si="42"/>
        <v>0</v>
      </c>
      <c r="P163" s="42" t="e">
        <f t="shared" si="43"/>
        <v>#DIV/0!</v>
      </c>
      <c r="Q163" s="42" t="e">
        <f t="shared" si="45"/>
        <v>#DIV/0!</v>
      </c>
      <c r="R163" s="42" t="e">
        <f t="shared" si="44"/>
        <v>#DIV/0!</v>
      </c>
      <c r="S163" s="42" t="e">
        <f>SUM((G135+G136+G137+G138+G139+G140+G141+G142+G143+G144+G145+G146+G147+G148+G149+G150+G151+G152+G153+G154+G155+G156+G157+G158+G159+G160+G161+G162+G163+K135+K136+K137+K138+K139+K140+K141+K142+K143+K144+K145+K146+K147+K148+K149+K150+K151+K152+K153+K154+K155+K156+K157+K158+K159+K160+K161+K162+K163)/(F135+F136+F137+F138+F139+F140+F141+F142+F143+F144+F145+F146+F147+F148+F149+F150+F151+F152+F153+F154+F155+F156+F157+F158+F159+F160+F161+F162+F163+J135+J136+J137+J138+J139+J140+J141+J142+J143+J144+J145+J146+J147+J148+J149+J150+J151+J152+J153+J154+J155+J156+J157+J158+J159+J160+J161+J162+J163))</f>
        <v>#DIV/0!</v>
      </c>
    </row>
    <row r="164" spans="1:19" ht="15.75" x14ac:dyDescent="0.25">
      <c r="A164" s="8"/>
      <c r="B164" s="8"/>
      <c r="C164" s="42"/>
      <c r="D164" s="13"/>
      <c r="E164" s="13"/>
      <c r="F164" s="14"/>
      <c r="G164" s="15"/>
      <c r="H164" s="15"/>
      <c r="I164" s="15"/>
      <c r="J164" s="15"/>
      <c r="K164" s="15"/>
      <c r="L164" s="15"/>
      <c r="M164" s="15"/>
      <c r="N164" s="10">
        <f t="shared" si="42"/>
        <v>0</v>
      </c>
      <c r="O164" s="10">
        <f t="shared" si="42"/>
        <v>0</v>
      </c>
      <c r="P164" s="42" t="e">
        <f t="shared" si="43"/>
        <v>#DIV/0!</v>
      </c>
      <c r="Q164" s="42" t="e">
        <f t="shared" si="45"/>
        <v>#DIV/0!</v>
      </c>
      <c r="R164" s="42" t="e">
        <f t="shared" si="44"/>
        <v>#DIV/0!</v>
      </c>
      <c r="S164" s="42" t="e">
        <f>SUM((G135+G136+G137+G138+G139+G140+G141+G142+G143+G144+G145+G146+G147+G148+G149+G150+G151+G152+G153+G154+G155+G156+G157+G158+G159+G160+G161+G162+G163+G164+K135+K136+K137+K138+K139+K140+K141+K142+K143+K144+K145+K146+K147+K148+K149+K150+K151+K152+K153+K154+K155+K156+K157+K158+K159+K160+K161+K162+K163+K164)/(F135+F136+F137+F138+F139+F140+F141+F142+F143+F144+F145+F146+F147+F148+F149+F150+F151+F152+F153+F154+F155+F156+F157+F158+F159+F160+F161+F162+F163+F164+J135+J136+J137+J138+J139+J140+J141+J142+J143+J144+J145+J146+J147+J148+J149+J150+J151+J152+J153+J154+J155+J156+J157+J158+J159+J160+J161+J162+J163+J164))</f>
        <v>#DIV/0!</v>
      </c>
    </row>
    <row r="165" spans="1:19" ht="15.75" x14ac:dyDescent="0.25">
      <c r="A165" s="8"/>
      <c r="B165" s="9">
        <f t="shared" ref="B165" si="58">SUM(B163+7)</f>
        <v>46391</v>
      </c>
      <c r="C165" s="42"/>
      <c r="D165" s="10"/>
      <c r="E165" s="10"/>
      <c r="F165" s="14"/>
      <c r="G165" s="15"/>
      <c r="H165" s="15"/>
      <c r="I165" s="15"/>
      <c r="J165" s="15"/>
      <c r="K165" s="15"/>
      <c r="L165" s="15"/>
      <c r="M165" s="15"/>
      <c r="N165" s="10">
        <f t="shared" si="42"/>
        <v>0</v>
      </c>
      <c r="O165" s="10">
        <f t="shared" si="42"/>
        <v>0</v>
      </c>
      <c r="P165" s="42" t="e">
        <f t="shared" si="43"/>
        <v>#DIV/0!</v>
      </c>
      <c r="Q165" s="42" t="e">
        <f t="shared" si="45"/>
        <v>#DIV/0!</v>
      </c>
      <c r="R165" s="42" t="e">
        <f t="shared" si="44"/>
        <v>#DIV/0!</v>
      </c>
      <c r="S165" s="42" t="e">
        <f>SUM((G135+G136+G137+G138+G139+G140+G141+G142+G143+G144+G145+G146+G147+G148+G149+G150+G151+G152+G153+G154+G155+G156+G157+G158+G159+G160+G161+G162+G163+G164+G165+K135+K136+K137+K138+K139+K140+K141+K142+K143+K144+K145+K146+K147+K148+K149+K150+K151+K152+K153+K154+K155+K156+K157+K158+K159+K160+K161+K162+K163+K164+K165)/(F135+F136+F137+F138+F139+F140+F141+F142+F143+F144+F145+F146+F147+F148+F149+F150+F151+F152+F153+F154+F155+F156+F157+F158+F159+F160+F161+F162+F163+F164+F165+J135+J136+J137+J138+J139+J140+J141+J142+J143+J144+J145+J146+J147+J148+J149+J150+J151+J152+J153+J154+J155+J156+J157+J158+J159+J160+J161+J162+J163+J164+J165))</f>
        <v>#DIV/0!</v>
      </c>
    </row>
    <row r="166" spans="1:19" ht="15.75" x14ac:dyDescent="0.25">
      <c r="A166" s="8"/>
      <c r="B166" s="8"/>
      <c r="C166" s="42"/>
      <c r="D166" s="13"/>
      <c r="E166" s="13"/>
      <c r="F166" s="14"/>
      <c r="G166" s="15"/>
      <c r="H166" s="15"/>
      <c r="I166" s="15"/>
      <c r="J166" s="15"/>
      <c r="K166" s="15"/>
      <c r="L166" s="15"/>
      <c r="M166" s="15"/>
      <c r="N166" s="10">
        <f t="shared" si="42"/>
        <v>0</v>
      </c>
      <c r="O166" s="10">
        <f t="shared" si="42"/>
        <v>0</v>
      </c>
      <c r="P166" s="42" t="e">
        <f t="shared" si="43"/>
        <v>#DIV/0!</v>
      </c>
      <c r="Q166" s="42" t="e">
        <f t="shared" si="45"/>
        <v>#DIV/0!</v>
      </c>
      <c r="R166" s="42" t="e">
        <f t="shared" si="44"/>
        <v>#DIV/0!</v>
      </c>
      <c r="S166" s="42" t="e">
        <f>SUM((G135+G136+G137+G138+G139+G140+G141+G142+G143+G144+G145+G146+G147+G148+G149+G150+G151+G152+G153+G154+G155+G156+G157+G158+G159+G160+G161+G162+G163+G164+G165+G166+K135+K136+K137+K138+K139+K140+K141+K142+K143+K144+K145+K146+K147+K148+K149+K150+K151+K152+K153+K154+K155+K156+K157+K158+K159+K160+K161+K162+K163+K164+K165+K166)/(F135+F136+F137+F138+F139+F140+F141+F142+F143+F144+F145+F146+F147+F148+F149+F150+F151+F152+F153+F154+F155+F156+F157+F158+F159+F160+F161+F162+F163+F164+F165+F166+J135+J136+J137+J138+J139+J140+J141+J142+J143+J144+J145+J146+J147+J148+J149+J150+J151+J152+J153+J154+J155+J156+J157+J158+J159+J160+J161+J162+J163+J164+J165+J166))</f>
        <v>#DIV/0!</v>
      </c>
    </row>
    <row r="167" spans="1:19" ht="15.75" x14ac:dyDescent="0.25">
      <c r="A167" s="8"/>
      <c r="B167" s="9">
        <f t="shared" ref="B167" si="59">SUM(B165+7)</f>
        <v>46398</v>
      </c>
      <c r="C167" s="42"/>
      <c r="D167" s="10"/>
      <c r="E167" s="10"/>
      <c r="F167" s="14"/>
      <c r="G167" s="15"/>
      <c r="H167" s="15"/>
      <c r="I167" s="15"/>
      <c r="J167" s="15"/>
      <c r="K167" s="15"/>
      <c r="L167" s="15"/>
      <c r="M167" s="15"/>
      <c r="N167" s="10">
        <f t="shared" si="42"/>
        <v>0</v>
      </c>
      <c r="O167" s="10">
        <f t="shared" si="42"/>
        <v>0</v>
      </c>
      <c r="P167" s="42" t="e">
        <f t="shared" si="43"/>
        <v>#DIV/0!</v>
      </c>
      <c r="Q167" s="42" t="e">
        <f t="shared" si="45"/>
        <v>#DIV/0!</v>
      </c>
      <c r="R167" s="42" t="e">
        <f t="shared" si="44"/>
        <v>#DIV/0!</v>
      </c>
      <c r="S167" s="42" t="e">
        <f>SUM((G135+G136+G137+G138+G139+G140+G141+G142+G143+G144+G145+G146+G147+G148+G149+G150+G151+G152+G153+G154+G155+G156+G157+G158+G159+G160+G161+G162+G163+G164+G165+G166+G167+K135+K136+K137+K138+K139+K140+K141+K142+K143+K144+K145+K146+K147+K148+K149+K150+K151+K152+K153+K154+K155+K156+K157+K158+K159+K160+K161+K162+K163+K164+K165+K166+K167)/(F135+F136+F137+F138+F139+F140+F141+F142+F143+F144+F145+F146+F147+F148+F149+F150+F151+F152+F153+F154+F155+F156+F157+F158+F159+F160+F161+F162+F163+F164+F165+F166+F167+J135+J136+J137+J138+J139+J140+J141+J142+J143+J144+J145+J146+J147+J148+J149+J150+J151+J152+J153+J154+J155+J156+J157+J158+J159+J160+J161+J162+J163+J164+J165+J166+J167))</f>
        <v>#DIV/0!</v>
      </c>
    </row>
    <row r="168" spans="1:19" ht="15.75" x14ac:dyDescent="0.25">
      <c r="A168" s="8"/>
      <c r="B168" s="8"/>
      <c r="C168" s="42"/>
      <c r="D168" s="13"/>
      <c r="E168" s="13"/>
      <c r="F168" s="14"/>
      <c r="G168" s="15"/>
      <c r="H168" s="15"/>
      <c r="I168" s="15"/>
      <c r="J168" s="15"/>
      <c r="K168" s="15"/>
      <c r="L168" s="15"/>
      <c r="M168" s="15"/>
      <c r="N168" s="10">
        <f t="shared" si="42"/>
        <v>0</v>
      </c>
      <c r="O168" s="10">
        <f t="shared" si="42"/>
        <v>0</v>
      </c>
      <c r="P168" s="42" t="e">
        <f t="shared" si="43"/>
        <v>#DIV/0!</v>
      </c>
      <c r="Q168" s="42" t="e">
        <f t="shared" si="45"/>
        <v>#DIV/0!</v>
      </c>
      <c r="R168" s="42" t="e">
        <f t="shared" si="44"/>
        <v>#DIV/0!</v>
      </c>
      <c r="S168" s="42" t="e">
        <f>SUM((G135+G136+G137+G138+G139+G140+G141+G142+G143+G144+G145+G146+G147+G148+G149+G150+G151+G152+G153+G154+G155+G156+G157+G158+G159+G160+G161+G162+G163+G164+G165+G166+G167+G168+K135+K136+K137+K138+K139+K140+K141+K142+K143+K144+K145+K146+K147+K148+K149+K150+K151+K152+K153+K154+K155+K156+K157+K158+K159+K160+K161+K162+K163+K164+K165+K166+K167+K168)/(F135+F136+F137+F138+F139+F140+F141+F142+F143+F144+F145+F146+F147+F148+F149+F150+F151+F152+F153+F154+F155+F156+F157+F158+F159+F160+F161+F162+F163+F164+F165+F166+F167+F168+J135+J136+J137+J138+J139+J140+J141+J142+J143+J144+J145+J146+J147+J148+J149+J150+J151+J152+J153+J154+J155+J156+J157+J158+J159+J160+J161+J162+J163+J164+J165+J166+J167+J168))</f>
        <v>#DIV/0!</v>
      </c>
    </row>
    <row r="169" spans="1:19" ht="15.75" x14ac:dyDescent="0.25">
      <c r="A169" s="8"/>
      <c r="B169" s="9">
        <f t="shared" ref="B169:B173" si="60">SUM(B167+7)</f>
        <v>46405</v>
      </c>
      <c r="C169" s="42"/>
      <c r="D169" s="10"/>
      <c r="E169" s="10"/>
      <c r="F169" s="14"/>
      <c r="G169" s="15"/>
      <c r="H169" s="15"/>
      <c r="I169" s="15"/>
      <c r="J169" s="15"/>
      <c r="K169" s="15"/>
      <c r="L169" s="15"/>
      <c r="M169" s="15"/>
      <c r="N169" s="10">
        <f t="shared" si="42"/>
        <v>0</v>
      </c>
      <c r="O169" s="10">
        <f t="shared" si="42"/>
        <v>0</v>
      </c>
      <c r="P169" s="42" t="e">
        <f t="shared" si="43"/>
        <v>#DIV/0!</v>
      </c>
      <c r="Q169" s="42" t="e">
        <f t="shared" si="45"/>
        <v>#DIV/0!</v>
      </c>
      <c r="R169" s="42" t="e">
        <f t="shared" si="44"/>
        <v>#DIV/0!</v>
      </c>
      <c r="S169" s="42" t="e">
        <f>SUM((G135+G136+G137+G138+G139+G140+G141+G142+G143+G144+G145+G146+G147+G148+G149+G150+G151+G152+G153+G154+G155+G156+G157+G158+G159+G160+G161+G162+G163+G164+G165+G166+G167+G168+G169+K135+K136+K137+K138+K139+K140+K141+K142+K143+K144+K145+K146+K147+K148+K149+K150+K151+K152+K153+K154+K155+K156+K157+K158+K159+K160+K161+K162+K163+K164+K165+K166+K167+K168+K169)/(F135+F136+F137+F138+F139+F140+F141+F142+F143+F144+F145+F146+F147+F148+F149+F150+F151+F152+F153+F154+F155+F156+F157+F158+F159+F160+F161+F162+F163+F164+F165+F166+F167+F168+F169+J135+J136+J137+J138+J139+J140+J141+J142+J143+J144+J145+J146+J147+J148+J149+J150+J151+J152+J153+J154+J155+J156+J157+J158+J159+J160+J161+J162+J163+J164+J165+J166+J167+J168+J169))</f>
        <v>#DIV/0!</v>
      </c>
    </row>
    <row r="170" spans="1:19" ht="15.75" x14ac:dyDescent="0.25">
      <c r="A170" s="8"/>
      <c r="B170" s="8"/>
      <c r="C170" s="42"/>
      <c r="D170" s="13"/>
      <c r="E170" s="13"/>
      <c r="F170" s="14"/>
      <c r="G170" s="15"/>
      <c r="H170" s="15"/>
      <c r="I170" s="15"/>
      <c r="J170" s="15"/>
      <c r="K170" s="15"/>
      <c r="L170" s="15"/>
      <c r="M170" s="15"/>
      <c r="N170" s="10">
        <f t="shared" si="42"/>
        <v>0</v>
      </c>
      <c r="O170" s="10">
        <f t="shared" si="42"/>
        <v>0</v>
      </c>
      <c r="P170" s="42" t="e">
        <f t="shared" si="43"/>
        <v>#DIV/0!</v>
      </c>
      <c r="Q170" s="42" t="e">
        <f t="shared" si="45"/>
        <v>#DIV/0!</v>
      </c>
      <c r="R170" s="42" t="e">
        <f t="shared" si="44"/>
        <v>#DIV/0!</v>
      </c>
      <c r="S170" s="42" t="e">
        <f>SUM((G135+G136+G137+G138+G139+G140+G141+G142+G143+G144+G145+G146+G147+G148+G149+G150+G151+G152+G153+G154+G155+G156+G157+G158+G159+G160+G161+G162+G163+G164+G165+G166+G167+G168+G169+G170+K135+K136+K137+K138+K139+K140+K141+K142+K143+K144+K145+K146+K147+K148+K149+K150+K151+K152+K153+K154+K155+K156+K157+K158+K159+K160+K161+K162+K163+K164+K165+K166+K167+K168+K169+K170)/(F135+F136+F137+F138+F139+F140+F141+F142+F143+F144+F145+F146+F147+F148+F149+F150+F151+F152+F153+F154+F155+F156+F157+F158+F159+F160+F161+F162+F163+F164+F165+F166+F167+F168+F169+F170+J135+J136+J137+J138+J139+J140+J141+J142+J143+J144+J145+J146+J147+J148+J149+J150+J151+J152+J153+J154+J155+J156+J157+J158+J159+J160+J161+J162+J163+J164+J165+J166+J167+J168+J169+J170))</f>
        <v>#DIV/0!</v>
      </c>
    </row>
    <row r="171" spans="1:19" ht="15.75" x14ac:dyDescent="0.25">
      <c r="A171" s="8"/>
      <c r="B171" s="9">
        <f t="shared" ref="B171" si="61">SUM(B169+7)</f>
        <v>46412</v>
      </c>
      <c r="C171" s="42"/>
      <c r="D171" s="10"/>
      <c r="E171" s="10"/>
      <c r="F171" s="14"/>
      <c r="G171" s="15"/>
      <c r="H171" s="15"/>
      <c r="I171" s="15"/>
      <c r="J171" s="15"/>
      <c r="K171" s="15"/>
      <c r="L171" s="15"/>
      <c r="M171" s="15"/>
      <c r="N171" s="10">
        <f t="shared" si="42"/>
        <v>0</v>
      </c>
      <c r="O171" s="10">
        <f t="shared" si="42"/>
        <v>0</v>
      </c>
      <c r="P171" s="42" t="e">
        <f t="shared" si="43"/>
        <v>#DIV/0!</v>
      </c>
      <c r="Q171" s="42" t="e">
        <f t="shared" si="45"/>
        <v>#DIV/0!</v>
      </c>
      <c r="R171" s="42" t="e">
        <f t="shared" si="44"/>
        <v>#DIV/0!</v>
      </c>
      <c r="S171" s="42" t="e">
        <f>SUM((G135+G136+G137+G138+G139+G140+G141+G142+G143+G144+G145+G146+G147+G148+G149+G150+G151+G152+G153+G154+G155+G156+G157+G158+G159+G160+G161+G162+G163+G164+G165+G166+G167+G168+G169+G170+G171+K135+K136+K137+K138+K139+K140+K141+K142+K143+K144+K145+K146+K147+K148+K149+K150+K151+K152+K153+K154+K155+K156+K157+K158+K159+K160+K161+K162+K163+K164+K165+K166+K167+K168+K169+K170+K171)/(F135+F136+F137+F138+F139+F140+F141+F142+F143+F144+F145+F146+F147+F148+F149+F150+F151+F152+F153+F154+F155+F156+F157+F158+F159+F160+F161+F162+F163+F164+F165+F166+F167+F168+F169+F170+F171+J135+J136+J137+J138+J139+J140+J141+J142+J143+J144+J145+J146+J147+J148+J149+J150+J151+J152+J153+J154+J155+J156+J157+J158+J159+J160+J161+J162+J163+J164+J165+J166+J167+J168+J169+J170+J171))</f>
        <v>#DIV/0!</v>
      </c>
    </row>
    <row r="172" spans="1:19" ht="15.75" x14ac:dyDescent="0.25">
      <c r="A172" s="8"/>
      <c r="B172" s="8"/>
      <c r="C172" s="42"/>
      <c r="D172" s="13"/>
      <c r="E172" s="13"/>
      <c r="F172" s="14"/>
      <c r="G172" s="15"/>
      <c r="H172" s="15"/>
      <c r="I172" s="15"/>
      <c r="J172" s="15"/>
      <c r="K172" s="15"/>
      <c r="L172" s="15"/>
      <c r="M172" s="15"/>
      <c r="N172" s="10">
        <f t="shared" si="42"/>
        <v>0</v>
      </c>
      <c r="O172" s="10">
        <f t="shared" si="42"/>
        <v>0</v>
      </c>
      <c r="P172" s="42" t="e">
        <f t="shared" si="43"/>
        <v>#DIV/0!</v>
      </c>
      <c r="Q172" s="42" t="e">
        <f t="shared" si="45"/>
        <v>#DIV/0!</v>
      </c>
      <c r="R172" s="42" t="e">
        <f t="shared" si="44"/>
        <v>#DIV/0!</v>
      </c>
      <c r="S172" s="42" t="e">
        <f>SUM((G135+G136+G137+G138+G139+G140+G141+G142+G143+G144+G145+G146+G147+G148+G149+G150+G151+G152+G153+G154+G155+G156+G157+G158+G159+G160+G161+G162+G163+G164+G165+G166+G167+G168+G169+G170+G171+G172+K135+K136+K137+K138+K139+K140+K141+K142+K143+K144+K145+K146+K147+K148+K149+K150+K151+K152+K153+K154+K155+K156+K157+K158+K159+K160+K161+K162+K163+K164+K165+K166+K167+K168+K169+K170+K171+K172)/(F135+F136+F137+F138+F139+F140+F141+F142+F143+F144+F145+F146+F147+F148+F149+F150+F151+F152+F153+F154+F155+F156+F157+F158+F159+F160+F161+F162+F163+F164+F165+F166+F167+F168+F169+F170+F171+F172+J135+J136+J137+J138+J139+J140+J141+J142+J143+J144+J145+J146+J147+J148+J149+J150+J151+J152+J153+J154+J155+J156+J157+J158+J159+J160+J161+J162+J163+J164+J165+J166+J167+J168+J169+J170+J171+J172))</f>
        <v>#DIV/0!</v>
      </c>
    </row>
    <row r="173" spans="1:19" ht="15.75" x14ac:dyDescent="0.25">
      <c r="A173" s="8"/>
      <c r="B173" s="9">
        <f t="shared" si="60"/>
        <v>46419</v>
      </c>
      <c r="C173" s="42"/>
      <c r="D173" s="10"/>
      <c r="E173" s="10"/>
      <c r="F173" s="14"/>
      <c r="G173" s="15"/>
      <c r="H173" s="15"/>
      <c r="I173" s="15"/>
      <c r="J173" s="15"/>
      <c r="K173" s="15"/>
      <c r="L173" s="15"/>
      <c r="M173" s="15"/>
      <c r="N173" s="10">
        <f t="shared" si="42"/>
        <v>0</v>
      </c>
      <c r="O173" s="10">
        <f t="shared" si="42"/>
        <v>0</v>
      </c>
      <c r="P173" s="42" t="e">
        <f t="shared" si="43"/>
        <v>#DIV/0!</v>
      </c>
      <c r="Q173" s="42" t="e">
        <f t="shared" si="45"/>
        <v>#DIV/0!</v>
      </c>
      <c r="R173" s="42" t="e">
        <f t="shared" si="44"/>
        <v>#DIV/0!</v>
      </c>
      <c r="S173" s="42" t="e">
        <f>SUM((G135+G136+G137+G138+G139+G140+G141+G142+G143+G144+G145+G146+G147+G148+G149+G150+G151+G152+G153+G154+G155+G156+G157+G158+G159+G160+G161+G162+G163+G164+G165+G166+G167+G168+G169+G170+G171+G172+G173+K135+K136+K137+K138+K139+K140+K141+K142+K143+K144+K145+K146+K147+K148+K149+K150+K151+K152+K153+K154+K155+K156+K157+K158+K159+K160+K161+K162+K163+K164+K165+K166+K167+K168+K169+K170+K171+K172+K173)/(F135+F136+F137+F138+F139+F140+F141+F142+F143+F144+F145+F146+F147+F148+F149+F150+F151+F152+F153+F154+F155+F156+F157+F158+F159+F160+F161+F162+F163+F164+F165+F166+F167+F168+F169+F170+F171+F172+F173+J135+J136+J137+J138+J139+J140+J141+J142+J143+J144+J145+J146+J147+J148+J149+J150+J151+J152+J153+J154+J155+J156+J157+J158+J159+J160+J161+J162+J163+J164+J165+J166+J167+J168+J169+J170+J171+J172+J173))</f>
        <v>#DIV/0!</v>
      </c>
    </row>
    <row r="174" spans="1:19" ht="15.75" x14ac:dyDescent="0.25">
      <c r="A174" s="8"/>
      <c r="B174" s="8"/>
      <c r="C174" s="42"/>
      <c r="D174" s="13"/>
      <c r="E174" s="13"/>
      <c r="F174" s="14"/>
      <c r="G174" s="15"/>
      <c r="H174" s="15"/>
      <c r="I174" s="15"/>
      <c r="J174" s="15"/>
      <c r="K174" s="15"/>
      <c r="L174" s="15"/>
      <c r="M174" s="15"/>
      <c r="N174" s="10">
        <f t="shared" si="42"/>
        <v>0</v>
      </c>
      <c r="O174" s="10">
        <f t="shared" si="42"/>
        <v>0</v>
      </c>
      <c r="P174" s="42" t="e">
        <f t="shared" si="43"/>
        <v>#DIV/0!</v>
      </c>
      <c r="Q174" s="42" t="e">
        <f t="shared" si="45"/>
        <v>#DIV/0!</v>
      </c>
      <c r="R174" s="42" t="e">
        <f t="shared" si="44"/>
        <v>#DIV/0!</v>
      </c>
      <c r="S174" s="42" t="e">
        <f>SUM((G135+G136+G137+G138+G139+G140+G141+G142+G143+G144+G145+G146+G147+G148+G149+G150+G151+G152+G153+G154+G155+G156+G157+G158+G159+G160+G161+G162+G163+G164+G165+G166+G167+G168+G169+G170+G171+G172+G173+G174+K135+K136+K137+K138+K139+K140+K141+K142+K143+K144+K145+K146+K147+K148+K149+K150+K151+K152+K153+K154+K155+K156+K157+K158+K159+K160+K161+K162+K163+K164+K165+K166+K167+K168+K169+K170+K171+K172+K173+K174)/(F135+F136+F137+F138+F139+F140+F141+F142+F143+F144+F145+F146+F147+F148+F149+F150+F151+F152+F153+F154+F155+F156+F157+F158+F159+F160+F161+F162+F163+F164+F165+F166+F167+F168+F169+F170+F171+F172+F173+F174+J135+J136+J137+J138+J139+J140+J141+J142+J143+J144+J145+J146+J147+J148+J149+J150+J151+J152+J153+J154+J155+J156+J157+J158+J159+J160+J161+J162+J163+J164+J165+J166+J167+J168+J169+J170+J171+J172+J173+J174))</f>
        <v>#DIV/0!</v>
      </c>
    </row>
    <row r="175" spans="1:19" ht="15.75" x14ac:dyDescent="0.25">
      <c r="A175" s="8"/>
      <c r="B175" s="9"/>
      <c r="C175" s="42"/>
      <c r="D175" s="10"/>
      <c r="E175" s="10"/>
      <c r="F175" s="14"/>
      <c r="G175" s="15"/>
      <c r="H175" s="15"/>
      <c r="I175" s="15"/>
      <c r="J175" s="15"/>
      <c r="K175" s="15"/>
      <c r="L175" s="15"/>
      <c r="M175" s="15"/>
      <c r="N175" s="10">
        <f t="shared" si="42"/>
        <v>0</v>
      </c>
      <c r="O175" s="10">
        <f t="shared" si="42"/>
        <v>0</v>
      </c>
      <c r="P175" s="42" t="e">
        <f t="shared" si="43"/>
        <v>#DIV/0!</v>
      </c>
      <c r="Q175" s="42" t="e">
        <f t="shared" si="45"/>
        <v>#DIV/0!</v>
      </c>
      <c r="R175" s="42" t="e">
        <f t="shared" si="44"/>
        <v>#DIV/0!</v>
      </c>
      <c r="S175" s="42" t="e">
        <f>SUM((G135+G136+G137+G138+G139+G140+G141+G142+G143+G144+G145+G146+G147+G148+G149+G150+G151+G152+G153+G154+G155+G156+G157+G158+G159+G160+G161+G162+G163+G164+G165+G166+G167+G168+G169+G170+G171+G172+G173+G174+G175+K135+K136+K137+K138+K139+K140+K141+K142+K143+K144+K145+K146+K147+K148+K149+K150+K151+K152+K153+K154+K155+K156+K157+K158+K159+K160+K161+K162+K163+K164+K165+K166+K167+K168+K169+K170+K171+K172+K173+K174+K175)/(F135+F136+F137+F138+F139+F140+F141+F142+F143+F144+F145+F146+F147+F148+F149+F150+F151+F152+F153+F154+F155+F156+F157+F158+F159+F160+F161+F162+F163+F164+F165+F166+F167+F168+F169+F170+F171+F172+F173+F174+F175+J135+J136+J137+J138+J139+J140+J141+J142+J143+J144+J145+J146+J147+J148+J149+J150+J151+J152+J153+J154+J155+J156+J157+J158+J159+J160+J161+J162+J163+J164+J165+J166+J167+J168+J169+J170+J171+J172+J173+J174+J175))</f>
        <v>#DIV/0!</v>
      </c>
    </row>
    <row r="176" spans="1:19" ht="15.75" x14ac:dyDescent="0.25">
      <c r="A176" s="8"/>
      <c r="B176" s="8"/>
      <c r="C176" s="42"/>
      <c r="D176" s="13"/>
      <c r="E176" s="13"/>
      <c r="F176" s="14"/>
      <c r="G176" s="15"/>
      <c r="H176" s="15"/>
      <c r="I176" s="15"/>
      <c r="J176" s="15"/>
      <c r="K176" s="15"/>
      <c r="L176" s="15"/>
      <c r="M176" s="15"/>
      <c r="N176" s="10">
        <f t="shared" si="42"/>
        <v>0</v>
      </c>
      <c r="O176" s="10">
        <f t="shared" si="42"/>
        <v>0</v>
      </c>
      <c r="P176" s="42" t="e">
        <f t="shared" si="43"/>
        <v>#DIV/0!</v>
      </c>
      <c r="Q176" s="42" t="e">
        <f t="shared" si="45"/>
        <v>#DIV/0!</v>
      </c>
      <c r="R176" s="42" t="e">
        <f t="shared" si="44"/>
        <v>#DIV/0!</v>
      </c>
      <c r="S176" s="42" t="e">
        <f>SUM((G135+G136+G137+G138+G139+G140+G141+G142+G143+G144+G145+G146+G147+G148+G149+G150+G151+G152+G153+G154+G155+G156+G157+G158+G159+G160+G161+G162+G163+G164+G165+G166+G167+G168+G169+G170+G171+G172+G173+G174+G175+G176+K135+K136+K137+K138+K139+K140+K141+K142+K143+K144+K145+K146+K147+K148+K149+K150+K151+K152+K153+K154+K155+K156+K157+K158+K159+K160+K161+K162+K163+K164+K165+K166+K167+K168+K169+K170+K171+K172+K173+K174+K175+K176)/(F135+F136+F137+F138+F139+F140+F141+F142+F143+F144+F145+F146+F147+F148+F149+F150+F151+F152+F153+F154+F155+F156+F157+F158+F159+F160+F161+F162+F163+F164+F165+F166+F167+F168+F169+F170+F171+F172+F173+F174+F175+F176+J135+J136+J137+J138+J139+J140+J141+J142+J143+J144+J145+J146+J147+J148+J149+J150+J151+J152+J153+J154+J155+J156+J157+J158+J159+J160+J161+J162+J163+J164+J165+J166+J167+J168+J169+J170+J171+J172+J173+J174+J175+J176))</f>
        <v>#DIV/0!</v>
      </c>
    </row>
    <row r="177" spans="1:19" ht="15.75" x14ac:dyDescent="0.25">
      <c r="A177" s="8"/>
      <c r="B177" s="9"/>
      <c r="C177" s="42"/>
      <c r="D177" s="10"/>
      <c r="E177" s="10"/>
      <c r="F177" s="14"/>
      <c r="G177" s="15"/>
      <c r="H177" s="15"/>
      <c r="I177" s="15"/>
      <c r="J177" s="15"/>
      <c r="K177" s="15"/>
      <c r="L177" s="15"/>
      <c r="M177" s="15"/>
      <c r="N177" s="10">
        <f t="shared" si="42"/>
        <v>0</v>
      </c>
      <c r="O177" s="10">
        <f t="shared" si="42"/>
        <v>0</v>
      </c>
      <c r="P177" s="42" t="e">
        <f t="shared" si="43"/>
        <v>#DIV/0!</v>
      </c>
      <c r="Q177" s="42" t="e">
        <f t="shared" si="45"/>
        <v>#DIV/0!</v>
      </c>
      <c r="R177" s="42" t="e">
        <f t="shared" si="44"/>
        <v>#DIV/0!</v>
      </c>
      <c r="S177" s="42" t="e">
        <f>SUM((G135+G136+G137+G138+G139+G140+G141+G142+G143+G144+G145+G146+G147+G148+G149+G150+G151+G152+G153+G154+G155+G156+G157+G158+G159+G160+G161+G162+G163+G164+G165+G166+G167+G168+G169+G170+G171+G172+G173+G174+G175+G176+G177+K135+K136+K137+K138+K139+K140+K141+K142+K143+K144+K145+K146+K147+K148+K149+K150+K151+K152+K153+K154+K155+K156+K157+K158+K159+K160+K161+K162+K163+K164+K165+K166+K167+K168+K169+K170+K171+K172+K173+K174+K175+K176+K177)/(F135+F136+F137+F138+F139+F140+F141+F142+F143+F144+F145+F146+F147+F148+F149+F150+F151+F152+F153+F154+F155+F156+F157+F158+F159+F160+F161+F162+F163+F164+F165+F166+F167+F168+F169+F170+F171+F172+F173+F174+F175+F176+F177+J135+J136+J137+J138+J139+J140+J141+J142+J143+J144+J145+J146+J147+J148+J149+J150+J151+J152+J153+J154+J155+J156+J157+J158+J159+J160+J161+J162+J163+J164+J165+J166+J167+J168+J169+J170+J171+J172+J173+J174+J175+J176+J177))</f>
        <v>#DIV/0!</v>
      </c>
    </row>
    <row r="178" spans="1:19" ht="15.75" x14ac:dyDescent="0.25">
      <c r="A178" s="8"/>
      <c r="B178" s="8"/>
      <c r="C178" s="42"/>
      <c r="D178" s="13"/>
      <c r="E178" s="13"/>
      <c r="F178" s="14"/>
      <c r="G178" s="15"/>
      <c r="H178" s="15"/>
      <c r="I178" s="15"/>
      <c r="J178" s="15"/>
      <c r="K178" s="15"/>
      <c r="L178" s="15"/>
      <c r="M178" s="15"/>
      <c r="N178" s="10">
        <f t="shared" si="42"/>
        <v>0</v>
      </c>
      <c r="O178" s="10">
        <f t="shared" si="42"/>
        <v>0</v>
      </c>
      <c r="P178" s="42" t="e">
        <f t="shared" si="43"/>
        <v>#DIV/0!</v>
      </c>
      <c r="Q178" s="42" t="e">
        <f t="shared" si="45"/>
        <v>#DIV/0!</v>
      </c>
      <c r="R178" s="42" t="e">
        <f t="shared" si="44"/>
        <v>#DIV/0!</v>
      </c>
      <c r="S178" s="42" t="e">
        <f>SUM((G135+G136+G137+G138+G139+G140+G141+G142+G143+G144+G145+G146+G147+G148+G149+G150+G151+G152+G153+G154+G155+G156+G157+G158+G159+G160+G161+G162+G163+G164+G165+G166+G167+G168+G169+G170+G171+G172+G173+G174+G175+G176+G177+G178+K135+K136+K137+K138+K139+K140+K141+K142+K143+K144+K145+K146+K147+K148+K149+K150+K151+K152+K153+K154+K155+K156+K157+K158+K159+K160+K161+K162+K163+K164+K165+K166+K167+K168+K169+K170+K171+K172+K173+K174+K175+K176+K177+K178)/(F135+F136+F137+F138+F139+F140+F141+F142+F143+F144+F145+F146+F147+F148+F149+F150+F151+F152+F153+F154+F155+F156+F157+F158+F159+F160+F161+F162+F163+F164+F165+F166+F167+F168+F169+F170+F171+F172+F173+F174+F175+F176+F177+F178+J135+J136+J137+J138+J139+J140+J141+J142+J143+J144+J145+J146+J147+J148+J149+J150+J151+J152+J153+J154+J155+J156+J157+J158+J159+J160+J161+J162+J163+J164+J165+J166+J167+J168+J169+J170+J171+J172+J173+J174+J175+J176+J177+J178))</f>
        <v>#DIV/0!</v>
      </c>
    </row>
    <row r="179" spans="1:19" ht="15.75" x14ac:dyDescent="0.25">
      <c r="A179" s="8"/>
      <c r="B179" s="9"/>
      <c r="C179" s="42"/>
      <c r="D179" s="10"/>
      <c r="E179" s="10"/>
      <c r="F179" s="14"/>
      <c r="G179" s="15"/>
      <c r="H179" s="15"/>
      <c r="I179" s="15"/>
      <c r="J179" s="15"/>
      <c r="K179" s="15"/>
      <c r="L179" s="15"/>
      <c r="M179" s="15"/>
      <c r="N179" s="10">
        <f t="shared" si="42"/>
        <v>0</v>
      </c>
      <c r="O179" s="10">
        <f t="shared" si="42"/>
        <v>0</v>
      </c>
      <c r="P179" s="42" t="e">
        <f t="shared" si="43"/>
        <v>#DIV/0!</v>
      </c>
      <c r="Q179" s="42" t="e">
        <f t="shared" si="45"/>
        <v>#DIV/0!</v>
      </c>
      <c r="R179" s="42" t="e">
        <f t="shared" si="44"/>
        <v>#DIV/0!</v>
      </c>
      <c r="S179" s="42" t="e">
        <f>SUM((G135+G136+G137+G138+G139+G140+G141+G142+G143+G144+G145+G146+G147+G148+G149+G150+G151+G152+G153+G154+G155+G156+G157+G158+G159+G160+G161+G162+G163+G164+G165+G166+G167+G168+G169+G170+G171+G172+G173+G174+G175+G176+G177+G178+G179+K135+K136+K137+K138+K139+K140+K141+K142+K143+K144+K145+K146+K147+K148+K149+K150+K151+K152+K153+K154+K155+K156+K157+K158+K159+K160+K161+K162+K163+K164+K165+K166+K167+K168+K169+K170+K171+K172+K173+K174+K175+K176+K177+K178+K179)/(F135+F136+F137+F138+F139+F140+F141+F142+F143+F144+F145+F146+F147+F148+F149+F150+F151+F152+F153+F154+F155+F156+F157+F158+F159+F160+F161+F162+F163+F164+F165+F166+F167+F168+F169+F170+F171+F172+F173+F174+F175+F176+F177+F178+F179+J135+J136+J137+J138+J139+J140+J141+J142+J143+J144+J145+J146+J147+J148+J149+J150+J151+J152+J153+J154+J155+J156+J157+J158+J159+J160+J161+J162+J163+J164+J165+J166+J167+J168+J169+J170+J171+J172+J173+J174+J175+J176+J177+J178+J179))</f>
        <v>#DIV/0!</v>
      </c>
    </row>
    <row r="180" spans="1:19" ht="15.75" x14ac:dyDescent="0.25">
      <c r="A180" s="8"/>
      <c r="B180" s="8"/>
      <c r="C180" s="42"/>
      <c r="D180" s="13"/>
      <c r="E180" s="13"/>
      <c r="F180" s="14"/>
      <c r="G180" s="15"/>
      <c r="H180" s="15"/>
      <c r="I180" s="15"/>
      <c r="J180" s="15"/>
      <c r="K180" s="15"/>
      <c r="L180" s="15"/>
      <c r="M180" s="15"/>
      <c r="N180" s="10">
        <f t="shared" si="42"/>
        <v>0</v>
      </c>
      <c r="O180" s="10">
        <f t="shared" si="42"/>
        <v>0</v>
      </c>
      <c r="P180" s="42" t="e">
        <f t="shared" si="43"/>
        <v>#DIV/0!</v>
      </c>
      <c r="Q180" s="42" t="e">
        <f t="shared" si="45"/>
        <v>#DIV/0!</v>
      </c>
      <c r="R180" s="42" t="e">
        <f t="shared" si="44"/>
        <v>#DIV/0!</v>
      </c>
      <c r="S180" s="42" t="e">
        <f>SUM((G135+G136+G137+G138+G139+G140+G141+G142+G143+G144+G145+G146+G147+G148+G149+G150+G151+G152+G153+G154+G155+G156+G157+G158+G159+G160+G161+G162+G163+G164+G165+G166+G167+G168+G169+G170+G171+G172+G173+G174+G175+G176+G177+G178+G179+G180+K135+K136+K137+K138+K139+K140+K141+K142+K143+K144+K145+K146+K147+K148+K149+K150+K151+K152+K153+K154+K155+K156+K157+K158+K159+K160+K161+K162+K163+K164+K165+K166+K167+K168+K169+K170+K171+K172+K173+K174+K175+K176+K177+K178+K179+K180)/(F135+F136+F137+F138+F139+F140+F141+F142+F143+F144+F145+F146+F147+F148+F149+F150+F151+F152+F153+F154+F155+F156+F157+F158+F159+F160+F161+F162+F163+F164+F165+F166+F167+F168+F169+F170+F171+F172+F173+F174+F175+F176+F177+F178+F179+F180+J135+J136+J137+J138+J139+J140+J141+J142+J143+J144+J145+J146+J147+J148+J149+J150+J151+J152+J153+J154+J155+J156+J157+J158+J159+J160+J161+J162+J163+J164+J165+J166+J167+J168+J169+J170+J171+J172+J173+J174+J175+J176+J177+J178+J179+J180))</f>
        <v>#DIV/0!</v>
      </c>
    </row>
    <row r="181" spans="1:19" ht="15.75" x14ac:dyDescent="0.25">
      <c r="A181" s="8"/>
      <c r="B181" s="9"/>
      <c r="C181" s="42"/>
      <c r="D181" s="10"/>
      <c r="E181" s="10"/>
      <c r="F181" s="14"/>
      <c r="G181" s="15"/>
      <c r="H181" s="15"/>
      <c r="I181" s="15"/>
      <c r="J181" s="15"/>
      <c r="K181" s="15"/>
      <c r="L181" s="15"/>
      <c r="M181" s="15"/>
      <c r="N181" s="10">
        <f t="shared" si="42"/>
        <v>0</v>
      </c>
      <c r="O181" s="10">
        <f t="shared" si="42"/>
        <v>0</v>
      </c>
      <c r="P181" s="42" t="e">
        <f t="shared" si="43"/>
        <v>#DIV/0!</v>
      </c>
      <c r="Q181" s="42" t="e">
        <f t="shared" si="45"/>
        <v>#DIV/0!</v>
      </c>
      <c r="R181" s="42" t="e">
        <f t="shared" si="44"/>
        <v>#DIV/0!</v>
      </c>
      <c r="S181" s="42" t="e">
        <f>SUM((G135+G136+G137+G138+G139+G140+G141+G142+G143+G144+G145+G146+G147+G148+G149+G150+G151+G152+G153+G154+G155+G156+G157+G158+G159+G160+G161+G162+G163+G164+G165+G166+G167+G168+G169+G170+G171+G172+G173+G174+G175+G176+G177+G178+G179+G180+G181+K135+K136+K137+K138+K139+K140+K141+K142+K143+K144+K145+K146+K147+K148+K149+K150+K151+K152+K153+K154+K155+K156+K157+K158+K159+K160+K161+K162+K163+K164+K165+K166+K167+K168+K169+K170+K171+K172+K173+K174+K175+K176+K177+K178+K179+K180+K181)/(F135+F136+F137+F138+F139+F140+F141+F142+F143+F144+F145+F146+F147+F148+F149+F150+F151+F152+F153+F154+F155+F156+F157+F158+F159+F160+F161+F162+F163+F164+F165+F166+F167+F168+F169+F170+F171+F172+F173+F174+F175+F176+F177+F178+F179+F180+F181+J135+J136+J137+J138+J139+J140+J141+J142+J143+J144+J145+J146+J147+J148+J149+J150+J151+J152+J153+J154+J155+J156+J157+J158+J159+J160+J161+J162+J163+J164+J165+J166+J167+J168+J169+J170+J171+J172+J173+J174+J175+J176+J177+J178+J179+J180+J181))</f>
        <v>#DIV/0!</v>
      </c>
    </row>
    <row r="182" spans="1:19" ht="15.75" x14ac:dyDescent="0.25">
      <c r="A182" s="8"/>
      <c r="B182" s="8"/>
      <c r="C182" s="42"/>
      <c r="D182" s="13"/>
      <c r="E182" s="13"/>
      <c r="F182" s="14"/>
      <c r="G182" s="15"/>
      <c r="H182" s="15"/>
      <c r="I182" s="15"/>
      <c r="J182" s="15"/>
      <c r="K182" s="15"/>
      <c r="L182" s="15"/>
      <c r="M182" s="15"/>
      <c r="N182" s="10">
        <f t="shared" si="42"/>
        <v>0</v>
      </c>
      <c r="O182" s="10">
        <f t="shared" si="42"/>
        <v>0</v>
      </c>
      <c r="P182" s="42" t="e">
        <f t="shared" si="43"/>
        <v>#DIV/0!</v>
      </c>
      <c r="Q182" s="42" t="e">
        <f t="shared" si="45"/>
        <v>#DIV/0!</v>
      </c>
      <c r="R182" s="42" t="e">
        <f t="shared" si="44"/>
        <v>#DIV/0!</v>
      </c>
      <c r="S182" s="42" t="e">
        <f>SUM((G135+G136+G137+G138+G139+G140+G141+G142+G143+G144+G145+G146+G147+G148+G149+G150+G151+G152+G153+G154+G155+G156+G157+G158+G159+G160+G161+G162+G163+G164+G165+G166+G167+G168+G169+G170+G171+G172+G173+G174+G175+G176+G177+G178+G179+G180+G181+G182+K135+K136+K137+K138+K139+K140+K141+K142+K143+K144+K145+K146+K147+K148+K149+K150+K151+K152+K153+K154+K155+K156+K157+K158+K159+K160+K161+K162+K163+K164+K165+K166+K167+K168+K169+K170+K171+K172+K173+K174+K175+K176+K177+K178+K179+K180+K181+K182)/(F135+F136+F137+F138+F139+F140+F141+F142+F143+F144+F145+F146+F147+F148+F149+F150+F151+F152+F153+F154+F155+F156+F157+F158+F159+F160+F161+F162+F163+F164+F165+F166+F167+F168+F169+F170+F171+F172+F173+F174+F175+F176+F177+F178+F179+F180+F181+F182+J135+J136+J137+J138+J139+J140+J141+J142+J143+J144+J145+J146+J147+J148+J149+J150+J151+J152+J153+J154+J155+J156+J157+J158+J159+J160+J161+J162+J163+J164+J165+J166+J167+J168+J169+J170+J171+J172+J173+J174+J175+J176+J177+J178+J179+J180+J181+J182))</f>
        <v>#DIV/0!</v>
      </c>
    </row>
    <row r="183" spans="1:19" ht="15.75" x14ac:dyDescent="0.25">
      <c r="A183" s="8"/>
      <c r="B183" s="9"/>
      <c r="C183" s="42"/>
      <c r="D183" s="10"/>
      <c r="E183" s="10"/>
      <c r="F183" s="14"/>
      <c r="G183" s="15"/>
      <c r="H183" s="15"/>
      <c r="I183" s="15"/>
      <c r="J183" s="15"/>
      <c r="K183" s="15"/>
      <c r="L183" s="15"/>
      <c r="M183" s="15"/>
      <c r="N183" s="10">
        <f t="shared" si="42"/>
        <v>0</v>
      </c>
      <c r="O183" s="10">
        <f t="shared" si="42"/>
        <v>0</v>
      </c>
      <c r="P183" s="42" t="e">
        <f t="shared" si="43"/>
        <v>#DIV/0!</v>
      </c>
      <c r="Q183" s="42" t="e">
        <f t="shared" si="45"/>
        <v>#DIV/0!</v>
      </c>
      <c r="R183" s="42" t="e">
        <f t="shared" si="44"/>
        <v>#DIV/0!</v>
      </c>
      <c r="S183" s="42" t="e">
        <f>SUM((G135+G136+G137+G138+G139+G140+G141+G142+G143+G144+G145+G146+G147+G148+G149+G150+G151+G152+G153+G154+G155+G156+G157+G158+G159+G160+G161+G162+G163+G164+G165+G166+G167+G168+G169+G170+G171+G172+G173+G174+G175+G176+G177+G178+G179+G180+G181+G182+G183+K135+K136+K137+K138+K139+K140+K141+K142+K143+K144+K145+K146+K147+K148+K149+K150+K151+K152+K153+K154+K155+K156+K157+K158+K159+K160+K161+K162+K163+K164+K165+K166+K167+K168+K169+K170+K171+K172+K173+K174+K175+K176+K177+K178+K179+K180+K181+K182+K183)/(F135+F136+F137+F138+F139+F140+F141+F142+F143+F144+F145+F146+F147+F148+F149+F150+F151+F152+F153+F154+F155+F156+F157+F158+F159+F160+F161+F162+F163+F164+F165+F166+F167+F168+F169+F170+F171+F172+F173+F174+F175+F176+F177+F178+F179+F180+F181+F182+F183+J135+J136+J137+J138+J139+J140+J141+J142+J143+J144+J145+J146+J147+J148+J149+J150+J151+J152+J153+J154+J155+J156+J157+J158+J159+J160+J161+J162+J163+J164+J165+J166+J167+J168+J169+J170+J171+J172+J173+J174+J175+J176+J177+J178+J179+J180+J181+J182+J183))</f>
        <v>#DIV/0!</v>
      </c>
    </row>
    <row r="184" spans="1:19" ht="15.75" x14ac:dyDescent="0.25">
      <c r="A184" s="8"/>
      <c r="B184" s="8"/>
      <c r="C184" s="42"/>
      <c r="D184" s="13"/>
      <c r="E184" s="13"/>
      <c r="F184" s="14"/>
      <c r="G184" s="15"/>
      <c r="H184" s="15"/>
      <c r="I184" s="15"/>
      <c r="J184" s="15"/>
      <c r="K184" s="15"/>
      <c r="L184" s="15"/>
      <c r="M184" s="15"/>
      <c r="N184" s="10">
        <f t="shared" si="42"/>
        <v>0</v>
      </c>
      <c r="O184" s="10">
        <f t="shared" si="42"/>
        <v>0</v>
      </c>
      <c r="P184" s="42" t="e">
        <f t="shared" si="43"/>
        <v>#DIV/0!</v>
      </c>
      <c r="Q184" s="42" t="e">
        <f t="shared" si="45"/>
        <v>#DIV/0!</v>
      </c>
      <c r="R184" s="42" t="e">
        <f t="shared" si="44"/>
        <v>#DIV/0!</v>
      </c>
      <c r="S18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K135+K136+K137+K138+K139+K140+K141+K142+K143+K144+K145+K146+K147+K148+K149+K150+K151+K152+K153+K154+K155+K156+K157+K158+K159+K160+K161+K162+K163+K164+K165+K166+K167+K168+K169+K170+K171+K172+K173+K174+K175+K176+K177+K178+K179+K180+K181+K182+K183+K184)/(F135+F136+F137+F138+F139+F140+F141+F142+F143+F144+F145+F146+F147+F148+F149+F150+F151+F152+F153+F154+F155+F156+F157+F158+F159+F160+F161+F162+F163+F164+F165+F166+F167+F168+F169+F170+F171+F172+F173+F174+F175+F176+F177+F178+F179+F180+F181+F182+F183+F184+J135+J136+J137+J138+J139+J140+J141+J142+J143+J144+J145+J146+J147+J148+J149+J150+J151+J152+J153+J154+J155+J156+J157+J158+J159+J160+J161+J162+J163+J164+J165+J166+J167+J168+J169+J170+J171+J172+J173+J174+J175+J176+J177+J178+J179+J180+J181+J182+J183+J184))</f>
        <v>#DIV/0!</v>
      </c>
    </row>
    <row r="185" spans="1:19" ht="15.75" x14ac:dyDescent="0.25">
      <c r="A185" s="8"/>
      <c r="B185" s="8"/>
      <c r="C185" s="42"/>
      <c r="D185" s="10"/>
      <c r="E185" s="10"/>
      <c r="F185" s="14"/>
      <c r="G185" s="15"/>
      <c r="H185" s="15"/>
      <c r="I185" s="15"/>
      <c r="J185" s="15"/>
      <c r="K185" s="15"/>
      <c r="L185" s="15"/>
      <c r="M185" s="15"/>
      <c r="N185" s="10">
        <f t="shared" si="42"/>
        <v>0</v>
      </c>
      <c r="O185" s="10">
        <f t="shared" si="42"/>
        <v>0</v>
      </c>
      <c r="P185" s="42" t="e">
        <f t="shared" si="43"/>
        <v>#DIV/0!</v>
      </c>
      <c r="Q185" s="42" t="e">
        <f t="shared" si="45"/>
        <v>#DIV/0!</v>
      </c>
      <c r="R185" s="42" t="e">
        <f t="shared" si="44"/>
        <v>#DIV/0!</v>
      </c>
      <c r="S18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K135+K136+K137+K138+K139+K140+K141+K142+K143+K144+K145+K146+K147+K148+K149+K150+K151+K152+K153+K154+K155+K156+K157+K158+K159+K160+K161+K162+K163+K164+K165+K166+K167+K168+K169+K170+K171+K172+K173+K174+K175+K176+K177+K178+K179+K180+K181+K182+K183+K184+K185)/(F135+F136+F137+F138+F139+F140+F141+F142+F143+F144+F145+F146+F147+F148+F149+F150+F151+F152+F153+F154+F155+F156+F157+F158+F159+F160+F161+F162+F163+F164+F165+F166+F167+F168+F169+F170+F171+F172+F173+F174+F175+F176+F177+F178+F179+F180+F181+F182+F183+F184+F185+J135+J136+J137+J138+J139+J140+J141+J142+J143+J144+J145+J146+J147+J148+J149+J150+J151+J152+J153+J154+J155+J156+J157+J158+J159+J160+J161+J162+J163+J164+J165+J166+J167+J168+J169+J170+J171+J172+J173+J174+J175+J176+J177+J178+J179+J180+J181+J182+J183+J184+J185))</f>
        <v>#DIV/0!</v>
      </c>
    </row>
    <row r="186" spans="1:19" ht="15.75" x14ac:dyDescent="0.25">
      <c r="A186" s="8"/>
      <c r="B186" s="8"/>
      <c r="C186" s="42"/>
      <c r="D186" s="13"/>
      <c r="E186" s="13"/>
      <c r="F186" s="14"/>
      <c r="G186" s="15"/>
      <c r="H186" s="15"/>
      <c r="I186" s="15"/>
      <c r="J186" s="15"/>
      <c r="K186" s="15"/>
      <c r="L186" s="15"/>
      <c r="M186" s="15"/>
      <c r="N186" s="10">
        <f t="shared" si="42"/>
        <v>0</v>
      </c>
      <c r="O186" s="10">
        <f t="shared" si="42"/>
        <v>0</v>
      </c>
      <c r="P186" s="42" t="e">
        <f t="shared" si="43"/>
        <v>#DIV/0!</v>
      </c>
      <c r="Q186" s="42" t="e">
        <f t="shared" si="45"/>
        <v>#DIV/0!</v>
      </c>
      <c r="R186" s="42" t="e">
        <f t="shared" si="44"/>
        <v>#DIV/0!</v>
      </c>
      <c r="S18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K135+K136+K137+K138+K139+K140+K141+K142+K143+K144+K145+K146+K147+K148+K149+K150+K151+K152+K153+K154+K155+K156+K157+K158+K159+K160+K161+K162+K163+K164+K165+K166+K167+K168+K169+K170+K171+K172+K173+K174+K175+K176+K177+K178+K179+K180+K181+K182+K183+K184+K185+K186)/(F135+F136+F137+F138+F139+F140+F141+F142+F143+F144+F145+F146+F147+F148+F149+F150+F151+F152+F153+F154+F155+F156+F157+F158+F159+F160+F161+F162+F163+F164+F165+F166+F167+F168+F169+F170+F171+F172+F173+F174+F175+F176+F177+F178+F179+F180+F181+F182+F183+F184+F185+F186+J135+J136+J137+J138+J139+J140+J141+J142+J143+J144+J145+J146+J147+J148+J149+J150+J151+J152+J153+J154+J155+J156+J157+J158+J159+J160+J161+J162+J163+J164+J165+J166+J167+J168+J169+J170+J171+J172+J173+J174+J175+J176+J177+J178+J179+J180+J181+J182+J183+J184+J185+J186))</f>
        <v>#DIV/0!</v>
      </c>
    </row>
    <row r="187" spans="1:19" ht="15.75" x14ac:dyDescent="0.25">
      <c r="A187" s="8"/>
      <c r="B187" s="8"/>
      <c r="C187" s="42"/>
      <c r="D187" s="10"/>
      <c r="E187" s="10"/>
      <c r="F187" s="14"/>
      <c r="G187" s="15"/>
      <c r="H187" s="15"/>
      <c r="I187" s="15"/>
      <c r="J187" s="15"/>
      <c r="K187" s="15"/>
      <c r="L187" s="15"/>
      <c r="M187" s="15"/>
      <c r="N187" s="10">
        <f t="shared" si="42"/>
        <v>0</v>
      </c>
      <c r="O187" s="10">
        <f t="shared" si="42"/>
        <v>0</v>
      </c>
      <c r="P187" s="42" t="e">
        <f t="shared" si="43"/>
        <v>#DIV/0!</v>
      </c>
      <c r="Q187" s="42" t="e">
        <f t="shared" si="45"/>
        <v>#DIV/0!</v>
      </c>
      <c r="R187" s="42" t="e">
        <f t="shared" si="44"/>
        <v>#DIV/0!</v>
      </c>
      <c r="S187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K135+K136+K137+K138+K139+K140+K141+K142+K143+K144+K145+K146+K147+K148+K149+K150+K151+K152+K153+K154+K155+K156+K157+K158+K159+K160+K161+K162+K163+K164+K165+K166+K167+K168+K169+K170+K171+K172+K173+K174+K175+K176+K177+K178+K179+K180+K181+K182+K183+K184+K185+K186+K187)/(F135+F136+F137+F138+F139+F140+F141+F142+F143+F144+F145+F146+F147+F148+F149+F150+F151+F152+F153+F154+F155+F156+F157+F158+F159+F160+F161+F162+F163+F164+F165+F166+F167+F168+F169+F170+F171+F172+F173+F174+F175+F176+F177+F178+F179+F180+F181+F182+F183+F184+F185+F186+F187+J135+J136+J137+J138+J139+J140+J141+J142+J143+J144+J145+J146+J147+J148+J149+J150+J151+J152+J153+J154+J155+J156+J157+J158+J159+J160+J161+J162+J163+J164+J165+J166+J167+J168+J169+J170+J171+J172+J173+J174+J175+J176+J177+J178+J179+J180+J181+J182+J183+J184+J185+J186+J187))</f>
        <v>#DIV/0!</v>
      </c>
    </row>
    <row r="188" spans="1:19" ht="15.75" x14ac:dyDescent="0.25">
      <c r="A188" s="8"/>
      <c r="B188" s="8"/>
      <c r="C188" s="42"/>
      <c r="D188" s="13"/>
      <c r="E188" s="13"/>
      <c r="F188" s="14"/>
      <c r="G188" s="15"/>
      <c r="H188" s="15"/>
      <c r="I188" s="15"/>
      <c r="J188" s="15"/>
      <c r="K188" s="15"/>
      <c r="L188" s="15"/>
      <c r="M188" s="15"/>
      <c r="N188" s="10">
        <f t="shared" si="42"/>
        <v>0</v>
      </c>
      <c r="O188" s="10">
        <f t="shared" si="42"/>
        <v>0</v>
      </c>
      <c r="P188" s="42" t="e">
        <f t="shared" si="43"/>
        <v>#DIV/0!</v>
      </c>
      <c r="Q188" s="42" t="e">
        <f t="shared" si="45"/>
        <v>#DIV/0!</v>
      </c>
      <c r="R188" s="42" t="e">
        <f t="shared" si="44"/>
        <v>#DIV/0!</v>
      </c>
      <c r="S188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K135+K136+K137+K138+K139+K140+K141+K142+K143+K144+K145+K146+K147+K148+K149+K150+K151+K152+K153+K154+K155+K156+K157+K158+K159+K160+K161+K162+K163+K164+K165+K166+K167+K168+K169+K170+K171+K172+K173+K174+K175+K176+K177+K178+K179+K180+K181+K182+K183+K184+K185+K186+K187+K188)/(F135+F136+F137+F138+F139+F140+F141+F142+F143+F144+F145+F146+F147+F148+F149+F150+F151+F152+F153+F154+F155+F156+F157+F158+F159+F160+F161+F162+F163+F164+F165+F166+F167+F168+F169+F170+F171+F172+F173+F174+F175+F176+F177+F178+F179+F180+F181+F182+F183+F184+F185+F186+F187+F188+J135+J136+J137+J138+J139+J140+J141+J142+J143+J144+J145+J146+J147+J148+J149+J150+J151+J152+J153+J154+J155+J156+J157+J158+J159+J160+J161+J162+J163+J164+J165+J166+J167+J168+J169+J170+J171+J172+J173+J174+J175+J176+J177+J178+J179+J180+J181+J182+J183+J184+J185+J186+J187+J188))</f>
        <v>#DIV/0!</v>
      </c>
    </row>
    <row r="189" spans="1:19" ht="15.75" x14ac:dyDescent="0.25">
      <c r="A189" s="8"/>
      <c r="B189" s="8"/>
      <c r="C189" s="42"/>
      <c r="D189" s="10"/>
      <c r="E189" s="10"/>
      <c r="F189" s="14"/>
      <c r="G189" s="15"/>
      <c r="H189" s="15"/>
      <c r="I189" s="15"/>
      <c r="J189" s="15"/>
      <c r="K189" s="15"/>
      <c r="L189" s="15"/>
      <c r="M189" s="15"/>
      <c r="N189" s="10">
        <f t="shared" si="42"/>
        <v>0</v>
      </c>
      <c r="O189" s="10">
        <f t="shared" si="42"/>
        <v>0</v>
      </c>
      <c r="P189" s="42" t="e">
        <f t="shared" si="43"/>
        <v>#DIV/0!</v>
      </c>
      <c r="Q189" s="42" t="e">
        <f t="shared" si="45"/>
        <v>#DIV/0!</v>
      </c>
      <c r="R189" s="42" t="e">
        <f t="shared" si="44"/>
        <v>#DIV/0!</v>
      </c>
      <c r="S189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K135+K136+K137+K138+K139+K140+K141+K142+K143+K144+K145+K146+K147+K148+K149+K150+K151+K152+K153+K154+K155+K156+K157+K158+K159+K160+K161+K162+K163+K164+K165+K166+K167+K168+K169+K170+K171+K172+K173+K174+K175+K176+K177+K178+K179+K180+K181+K182+K183+K184+K185+K186+K187+K188+K189)/(F135+F136+F137+F138+F139+F140+F141+F142+F143+F144+F145+F146+F147+F148+F149+F150+F151+F152+F153+F154+F155+F156+F157+F158+F159+F160+F161+F162+F163+F164+F165+F166+F167+F168+F169+F170+F171+F172+F173+F174+F175+F176+F177+F178+F179+F180+F181+F182+F183+F184+F185+F186+F187+F188+F189+J135+J136+J137+J138+J139+J140+J141+J142+J143+J144+J145+J146+J147+J148+J149+J150+J151+J152+J153+J154+J155+J156+J157+J158+J159+J160+J161+J162+J163+J164+J165+J166+J167+J168+J169+J170+J171+J172+J173+J174+J175+J176+J177+J178+J179+J180+J181+J182+J183+J184+J185+J186+J187+J188+J189))</f>
        <v>#DIV/0!</v>
      </c>
    </row>
    <row r="190" spans="1:19" ht="15.75" x14ac:dyDescent="0.25">
      <c r="A190" s="8"/>
      <c r="B190" s="8"/>
      <c r="C190" s="42"/>
      <c r="D190" s="13"/>
      <c r="E190" s="13"/>
      <c r="F190" s="14"/>
      <c r="G190" s="15"/>
      <c r="H190" s="15"/>
      <c r="I190" s="15"/>
      <c r="J190" s="15"/>
      <c r="K190" s="15"/>
      <c r="L190" s="15"/>
      <c r="M190" s="15"/>
      <c r="N190" s="10">
        <f t="shared" si="42"/>
        <v>0</v>
      </c>
      <c r="O190" s="10">
        <f t="shared" si="42"/>
        <v>0</v>
      </c>
      <c r="P190" s="42" t="e">
        <f t="shared" si="43"/>
        <v>#DIV/0!</v>
      </c>
      <c r="Q190" s="42" t="e">
        <f t="shared" si="45"/>
        <v>#DIV/0!</v>
      </c>
      <c r="R190" s="42" t="e">
        <f t="shared" si="44"/>
        <v>#DIV/0!</v>
      </c>
      <c r="S190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190))</f>
        <v>#DIV/0!</v>
      </c>
    </row>
    <row r="191" spans="1:19" ht="15.75" x14ac:dyDescent="0.25">
      <c r="A191" s="8"/>
      <c r="B191" s="8"/>
      <c r="C191" s="42"/>
      <c r="D191" s="10"/>
      <c r="E191" s="10"/>
      <c r="F191" s="14"/>
      <c r="G191" s="15"/>
      <c r="H191" s="15"/>
      <c r="I191" s="15"/>
      <c r="J191" s="15"/>
      <c r="K191" s="15"/>
      <c r="L191" s="15"/>
      <c r="M191" s="15"/>
      <c r="N191" s="10">
        <f t="shared" si="42"/>
        <v>0</v>
      </c>
      <c r="O191" s="10">
        <f t="shared" si="42"/>
        <v>0</v>
      </c>
      <c r="P191" s="42" t="e">
        <f t="shared" si="43"/>
        <v>#DIV/0!</v>
      </c>
      <c r="Q191" s="42" t="e">
        <f t="shared" si="45"/>
        <v>#DIV/0!</v>
      </c>
      <c r="R191" s="42" t="e">
        <f t="shared" si="44"/>
        <v>#DIV/0!</v>
      </c>
      <c r="S191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191))</f>
        <v>#DIV/0!</v>
      </c>
    </row>
    <row r="192" spans="1:19" ht="15.75" x14ac:dyDescent="0.25">
      <c r="A192" s="8"/>
      <c r="B192" s="8"/>
      <c r="C192" s="42"/>
      <c r="D192" s="13"/>
      <c r="E192" s="13"/>
      <c r="F192" s="14"/>
      <c r="G192" s="15"/>
      <c r="H192" s="15"/>
      <c r="I192" s="15"/>
      <c r="J192" s="15"/>
      <c r="K192" s="15"/>
      <c r="L192" s="15"/>
      <c r="M192" s="15"/>
      <c r="N192" s="10">
        <f t="shared" si="42"/>
        <v>0</v>
      </c>
      <c r="O192" s="10">
        <f t="shared" si="42"/>
        <v>0</v>
      </c>
      <c r="P192" s="42" t="e">
        <f t="shared" si="43"/>
        <v>#DIV/0!</v>
      </c>
      <c r="Q192" s="42" t="e">
        <f t="shared" si="45"/>
        <v>#DIV/0!</v>
      </c>
      <c r="R192" s="42" t="e">
        <f t="shared" si="44"/>
        <v>#DIV/0!</v>
      </c>
      <c r="S192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192))</f>
        <v>#DIV/0!</v>
      </c>
    </row>
    <row r="193" spans="1:19" ht="15.75" x14ac:dyDescent="0.25">
      <c r="A193" s="8"/>
      <c r="B193" s="8"/>
      <c r="C193" s="42"/>
      <c r="D193" s="10"/>
      <c r="E193" s="10"/>
      <c r="F193" s="14"/>
      <c r="G193" s="15"/>
      <c r="H193" s="15"/>
      <c r="I193" s="15"/>
      <c r="J193" s="15"/>
      <c r="K193" s="15"/>
      <c r="L193" s="15"/>
      <c r="M193" s="15"/>
      <c r="N193" s="10">
        <f t="shared" si="42"/>
        <v>0</v>
      </c>
      <c r="O193" s="10">
        <f t="shared" si="42"/>
        <v>0</v>
      </c>
      <c r="P193" s="42" t="e">
        <f t="shared" si="43"/>
        <v>#DIV/0!</v>
      </c>
      <c r="Q193" s="42" t="e">
        <f t="shared" si="45"/>
        <v>#DIV/0!</v>
      </c>
      <c r="R193" s="42" t="e">
        <f t="shared" si="44"/>
        <v>#DIV/0!</v>
      </c>
      <c r="S193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193))</f>
        <v>#DIV/0!</v>
      </c>
    </row>
    <row r="194" spans="1:19" ht="15.75" x14ac:dyDescent="0.25">
      <c r="A194" s="8"/>
      <c r="B194" s="8"/>
      <c r="C194" s="42"/>
      <c r="D194" s="13"/>
      <c r="E194" s="13"/>
      <c r="F194" s="14"/>
      <c r="G194" s="15"/>
      <c r="H194" s="15"/>
      <c r="I194" s="15"/>
      <c r="J194" s="15"/>
      <c r="K194" s="15"/>
      <c r="L194" s="15"/>
      <c r="M194" s="15"/>
      <c r="N194" s="10">
        <f t="shared" si="42"/>
        <v>0</v>
      </c>
      <c r="O194" s="10">
        <f t="shared" si="42"/>
        <v>0</v>
      </c>
      <c r="P194" s="42" t="e">
        <f t="shared" si="43"/>
        <v>#DIV/0!</v>
      </c>
      <c r="Q194" s="42" t="e">
        <f t="shared" si="45"/>
        <v>#DIV/0!</v>
      </c>
      <c r="R194" s="42" t="e">
        <f t="shared" si="44"/>
        <v>#DIV/0!</v>
      </c>
      <c r="S194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194))</f>
        <v>#DIV/0!</v>
      </c>
    </row>
    <row r="195" spans="1:19" ht="15.75" x14ac:dyDescent="0.25">
      <c r="A195" s="8"/>
      <c r="B195" s="8"/>
      <c r="C195" s="42"/>
      <c r="D195" s="10"/>
      <c r="E195" s="10"/>
      <c r="F195" s="14"/>
      <c r="G195" s="15"/>
      <c r="H195" s="15"/>
      <c r="I195" s="15"/>
      <c r="J195" s="15"/>
      <c r="K195" s="15"/>
      <c r="L195" s="15"/>
      <c r="M195" s="15"/>
      <c r="N195" s="10">
        <f t="shared" si="42"/>
        <v>0</v>
      </c>
      <c r="O195" s="10">
        <f t="shared" si="42"/>
        <v>0</v>
      </c>
      <c r="P195" s="42" t="e">
        <f t="shared" si="43"/>
        <v>#DIV/0!</v>
      </c>
      <c r="Q195" s="42" t="e">
        <f t="shared" si="45"/>
        <v>#DIV/0!</v>
      </c>
      <c r="R195" s="42" t="e">
        <f t="shared" si="44"/>
        <v>#DIV/0!</v>
      </c>
      <c r="S195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195))</f>
        <v>#DIV/0!</v>
      </c>
    </row>
    <row r="196" spans="1:19" ht="15.75" x14ac:dyDescent="0.25">
      <c r="A196" s="8"/>
      <c r="B196" s="8"/>
      <c r="C196" s="42"/>
      <c r="D196" s="13"/>
      <c r="E196" s="13"/>
      <c r="F196" s="14"/>
      <c r="G196" s="15"/>
      <c r="H196" s="15"/>
      <c r="I196" s="15"/>
      <c r="J196" s="15"/>
      <c r="K196" s="15"/>
      <c r="L196" s="15"/>
      <c r="M196" s="15"/>
      <c r="N196" s="10">
        <f t="shared" si="42"/>
        <v>0</v>
      </c>
      <c r="O196" s="10">
        <f t="shared" si="42"/>
        <v>0</v>
      </c>
      <c r="P196" s="42" t="e">
        <f t="shared" si="43"/>
        <v>#DIV/0!</v>
      </c>
      <c r="Q196" s="42" t="e">
        <f t="shared" si="45"/>
        <v>#DIV/0!</v>
      </c>
      <c r="R196" s="42" t="e">
        <f t="shared" si="44"/>
        <v>#DIV/0!</v>
      </c>
      <c r="S196" s="42" t="e">
        <f>SUM((G135+G136+G137+G138+G139+G140+G141+G142+G143+G144+G145+G146+G147+G148+G149+G150+G151+G152+G153+G154+G155+G156+G157+G158+G159+G160+G161+G162+G163+G164+G165+G166+G167+G168+G169+G170+G171+G172+G173+G174+G175+G176+G177+G178+G179+G180+G181+G182+G183+G184+G185+G186+G187+G188+G189+G190+G191+G192+G193+G194+G195+G196+K135+K136+K137+K138+K139+K140+K141+K142+K143+K144+K145+K146+K147+K148+K149+K150+K151+K152+K153+K154+K155+K156+K157+K158+K159+K160+K161+K162+K163+K164+K165+K166+K167+K168+K169+K170+K171+K172+K173+K174+K175+K176+K177+K178+K179+K180+K181+K182+K183+K184+K185+K186+K187+K188+K189+K190+K191+K192+K193+K194+K195+K196)/(F135+F136+F137+F138+F139+F140+F141+F142+F143+F144+F145+F146+F147+F148+F149+F150+F151+F152+F153+F154+F155+F156+F157+F158+F159+F160+F161+F162+F163+F164+F165+F166+F167+F168+F169+F170+F171+F172+F173+F174+F175+F176+F177+F178+F179+F180+F181+F182+F183+F184+F185+F186+F187+F188+F189+F190+F191+F192+F193+F194+F195+F196+J135+J136+J137+J138+J139+J140+J141+J142+J143+J144+J145+J146+J147+J148+J149+J150+J151+J152+J153+J154+J155+J156+J157+J158+J159+J160+J161+J162+J163+J164+J165+J166+J167+J168+J169+J170+J171+J172+J173+J174+J175+J176+J177+J178+J179+J180+J181+J182+J183+J184+J185+J186+J187+J188+J189+J190+J191+J192+J193+J194+J195+J196))</f>
        <v>#DIV/0!</v>
      </c>
    </row>
    <row r="197" spans="1:19" ht="16.5" thickBot="1" x14ac:dyDescent="0.3">
      <c r="A197" s="8"/>
      <c r="B197" s="8"/>
      <c r="C197" s="42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36"/>
      <c r="Q197" s="36"/>
      <c r="R197" s="36"/>
      <c r="S197" s="36"/>
    </row>
    <row r="198" spans="1:19" ht="19.5" thickTop="1" thickBot="1" x14ac:dyDescent="0.3">
      <c r="A198" s="16" t="s">
        <v>15</v>
      </c>
      <c r="B198" s="17"/>
      <c r="C198" s="44" t="e">
        <f>S196</f>
        <v>#DIV/0!</v>
      </c>
      <c r="D198" s="18">
        <f>COUNTA(D135:D197)</f>
        <v>0</v>
      </c>
      <c r="E198" s="18">
        <f t="shared" ref="E198:M198" si="62">COUNTA(E135:E197)</f>
        <v>0</v>
      </c>
      <c r="F198" s="18"/>
      <c r="G198" s="18"/>
      <c r="H198" s="18">
        <f t="shared" si="62"/>
        <v>0</v>
      </c>
      <c r="I198" s="18">
        <f t="shared" si="62"/>
        <v>0</v>
      </c>
      <c r="J198" s="18"/>
      <c r="K198" s="18"/>
      <c r="L198" s="18">
        <f t="shared" si="62"/>
        <v>0</v>
      </c>
      <c r="M198" s="18">
        <f t="shared" si="62"/>
        <v>0</v>
      </c>
      <c r="N198" s="18">
        <f>SUM(N135:N197)</f>
        <v>0</v>
      </c>
      <c r="O198" s="18">
        <f>SUM(O135:O197)</f>
        <v>0</v>
      </c>
      <c r="P198" s="39"/>
      <c r="Q198" s="39"/>
      <c r="R198" s="40"/>
      <c r="S198" s="40"/>
    </row>
    <row r="199" spans="1:19" ht="18" x14ac:dyDescent="0.25">
      <c r="A199" s="5"/>
      <c r="B199" s="29"/>
      <c r="C199" s="41"/>
      <c r="D199" s="5"/>
      <c r="E199" s="20"/>
      <c r="F199" s="20"/>
      <c r="G199" s="5"/>
      <c r="H199" s="5"/>
      <c r="I199" s="20"/>
      <c r="J199" s="20"/>
      <c r="K199" s="20"/>
      <c r="L199" s="5"/>
      <c r="M199" s="5"/>
      <c r="N199" s="5"/>
      <c r="O199" s="5"/>
      <c r="P199" s="41"/>
      <c r="Q199" s="41"/>
      <c r="R199" s="41"/>
      <c r="S199" s="41"/>
    </row>
    <row r="200" spans="1:19" ht="18.75" thickBot="1" x14ac:dyDescent="0.3">
      <c r="A200" s="2"/>
      <c r="B200" s="2"/>
      <c r="C200" s="35"/>
      <c r="D200" s="2" t="s">
        <v>16</v>
      </c>
      <c r="E200" s="2" t="s">
        <v>17</v>
      </c>
      <c r="F200" s="5"/>
      <c r="G200" s="5"/>
      <c r="H200" s="5"/>
      <c r="I200" s="5"/>
      <c r="J200" s="20"/>
      <c r="K200" s="20"/>
      <c r="L200" s="5"/>
      <c r="M200" s="5"/>
      <c r="N200" s="5"/>
      <c r="O200" s="5"/>
      <c r="P200" s="41"/>
      <c r="Q200" s="41"/>
      <c r="R200" s="41"/>
      <c r="S200" s="41"/>
    </row>
    <row r="201" spans="1:19" ht="18" x14ac:dyDescent="0.25">
      <c r="A201" s="5" t="s">
        <v>18</v>
      </c>
      <c r="B201" s="21">
        <v>46286</v>
      </c>
      <c r="C201" s="46"/>
      <c r="D201" s="23" t="s">
        <v>44</v>
      </c>
      <c r="E201" s="23"/>
      <c r="F201" s="5"/>
      <c r="G201" s="5"/>
      <c r="H201" s="5"/>
      <c r="I201" s="5"/>
      <c r="J201" s="20"/>
      <c r="K201" s="20"/>
      <c r="L201" s="5"/>
      <c r="M201" s="5"/>
      <c r="N201" s="5"/>
      <c r="O201" s="5"/>
      <c r="P201" s="41"/>
      <c r="Q201" s="41"/>
      <c r="R201" s="41"/>
      <c r="S201" s="41"/>
    </row>
    <row r="202" spans="1:19" ht="18" x14ac:dyDescent="0.25">
      <c r="A202" s="5"/>
      <c r="B202" s="24">
        <f>SUM(B201+7)</f>
        <v>46293</v>
      </c>
      <c r="C202" s="47"/>
      <c r="D202" s="26" t="s">
        <v>44</v>
      </c>
      <c r="E202" s="26"/>
      <c r="F202" s="5"/>
      <c r="G202" s="5"/>
      <c r="H202" s="5"/>
      <c r="I202" s="5"/>
      <c r="J202" s="20"/>
      <c r="K202" s="20"/>
      <c r="L202" s="5"/>
      <c r="M202" s="5"/>
      <c r="N202" s="5"/>
      <c r="O202" s="5"/>
      <c r="P202" s="41"/>
      <c r="Q202" s="41"/>
      <c r="R202" s="41"/>
      <c r="S202" s="41"/>
    </row>
    <row r="203" spans="1:19" ht="18" x14ac:dyDescent="0.25">
      <c r="A203" s="5"/>
      <c r="B203" s="24">
        <f t="shared" ref="B203:B220" si="63">SUM(B202+7)</f>
        <v>46300</v>
      </c>
      <c r="C203" s="47"/>
      <c r="D203" s="26"/>
      <c r="E203" s="26" t="s">
        <v>44</v>
      </c>
      <c r="F203" s="5"/>
      <c r="G203" s="5"/>
      <c r="H203" s="5"/>
      <c r="I203" s="5"/>
      <c r="J203" s="20"/>
      <c r="K203" s="20"/>
      <c r="L203" s="5"/>
      <c r="M203" s="5"/>
      <c r="N203" s="5"/>
      <c r="O203" s="5"/>
      <c r="P203" s="41"/>
      <c r="Q203" s="41"/>
      <c r="R203" s="41"/>
      <c r="S203" s="41"/>
    </row>
    <row r="204" spans="1:19" ht="18" x14ac:dyDescent="0.25">
      <c r="A204" s="5"/>
      <c r="B204" s="24">
        <f t="shared" si="63"/>
        <v>46307</v>
      </c>
      <c r="C204" s="47"/>
      <c r="D204" s="26" t="s">
        <v>44</v>
      </c>
      <c r="E204" s="26"/>
      <c r="F204" s="5"/>
      <c r="G204" s="5"/>
      <c r="H204" s="5"/>
      <c r="I204" s="5"/>
      <c r="J204" s="20"/>
      <c r="K204" s="20"/>
      <c r="L204" s="5"/>
      <c r="M204" s="5"/>
      <c r="N204" s="5"/>
      <c r="O204" s="5"/>
      <c r="P204" s="41"/>
      <c r="Q204" s="41"/>
      <c r="R204" s="41"/>
      <c r="S204" s="41"/>
    </row>
    <row r="205" spans="1:19" ht="18" x14ac:dyDescent="0.25">
      <c r="A205" s="5"/>
      <c r="B205" s="24">
        <f t="shared" si="63"/>
        <v>46314</v>
      </c>
      <c r="C205" s="47"/>
      <c r="D205" s="26" t="s">
        <v>44</v>
      </c>
      <c r="E205" s="26"/>
      <c r="F205" s="5"/>
      <c r="G205" s="5"/>
      <c r="H205" s="5"/>
      <c r="I205" s="5"/>
      <c r="J205" s="20"/>
      <c r="K205" s="20"/>
      <c r="L205" s="5"/>
      <c r="M205" s="5"/>
      <c r="N205" s="5"/>
      <c r="O205" s="5"/>
      <c r="P205" s="41"/>
      <c r="Q205" s="41"/>
      <c r="R205" s="41"/>
      <c r="S205" s="41"/>
    </row>
    <row r="206" spans="1:19" ht="18" x14ac:dyDescent="0.25">
      <c r="A206" s="5"/>
      <c r="B206" s="24">
        <f t="shared" si="63"/>
        <v>46321</v>
      </c>
      <c r="C206" s="47"/>
      <c r="D206" s="26" t="s">
        <v>44</v>
      </c>
      <c r="E206" s="26"/>
      <c r="F206" s="5"/>
      <c r="G206" s="5"/>
      <c r="H206" s="5"/>
      <c r="I206" s="5"/>
      <c r="J206" s="20"/>
      <c r="K206" s="20"/>
      <c r="L206" s="5"/>
      <c r="M206" s="5"/>
      <c r="N206" s="5"/>
      <c r="O206" s="5"/>
      <c r="P206" s="41"/>
      <c r="Q206" s="41"/>
      <c r="R206" s="41"/>
      <c r="S206" s="41"/>
    </row>
    <row r="207" spans="1:19" ht="18" x14ac:dyDescent="0.25">
      <c r="A207" s="5"/>
      <c r="B207" s="24">
        <f t="shared" si="63"/>
        <v>46328</v>
      </c>
      <c r="C207" s="47"/>
      <c r="D207" s="26"/>
      <c r="E207" s="26"/>
      <c r="F207" s="5"/>
      <c r="G207" s="5"/>
      <c r="H207" s="5"/>
      <c r="I207" s="5"/>
      <c r="J207" s="20"/>
      <c r="K207" s="20"/>
      <c r="L207" s="5"/>
      <c r="M207" s="5"/>
      <c r="N207" s="5"/>
      <c r="O207" s="5"/>
      <c r="P207" s="41"/>
      <c r="Q207" s="41"/>
      <c r="R207" s="41"/>
      <c r="S207" s="41"/>
    </row>
    <row r="208" spans="1:19" ht="18" x14ac:dyDescent="0.25">
      <c r="A208" s="5"/>
      <c r="B208" s="24">
        <f t="shared" si="63"/>
        <v>46335</v>
      </c>
      <c r="C208" s="47"/>
      <c r="D208" s="26"/>
      <c r="E208" s="26"/>
      <c r="F208" s="5"/>
      <c r="G208" s="5"/>
      <c r="H208" s="5"/>
      <c r="I208" s="5"/>
      <c r="J208" s="20"/>
      <c r="K208" s="20"/>
      <c r="L208" s="5"/>
      <c r="M208" s="5"/>
      <c r="N208" s="5"/>
      <c r="O208" s="5"/>
      <c r="P208" s="41"/>
      <c r="Q208" s="41"/>
      <c r="R208" s="41"/>
      <c r="S208" s="41"/>
    </row>
    <row r="209" spans="1:19" ht="18" x14ac:dyDescent="0.25">
      <c r="A209" s="5"/>
      <c r="B209" s="24">
        <f t="shared" si="63"/>
        <v>46342</v>
      </c>
      <c r="C209" s="47"/>
      <c r="D209" s="26"/>
      <c r="E209" s="26"/>
      <c r="F209" s="5"/>
      <c r="G209" s="5"/>
      <c r="H209" s="5"/>
      <c r="I209" s="5"/>
      <c r="J209" s="20"/>
      <c r="K209" s="20"/>
      <c r="L209" s="5"/>
      <c r="M209" s="5"/>
      <c r="N209" s="5"/>
      <c r="O209" s="5"/>
      <c r="P209" s="41"/>
      <c r="Q209" s="41"/>
      <c r="R209" s="41"/>
      <c r="S209" s="41"/>
    </row>
    <row r="210" spans="1:19" ht="18" x14ac:dyDescent="0.25">
      <c r="A210" s="5"/>
      <c r="B210" s="24">
        <f t="shared" si="63"/>
        <v>46349</v>
      </c>
      <c r="C210" s="47"/>
      <c r="D210" s="26"/>
      <c r="E210" s="26"/>
      <c r="F210" s="5"/>
      <c r="G210" s="5"/>
      <c r="H210" s="5"/>
      <c r="I210" s="5"/>
      <c r="J210" s="20"/>
      <c r="K210" s="20"/>
      <c r="L210" s="5"/>
      <c r="M210" s="5"/>
      <c r="N210" s="5"/>
      <c r="O210" s="5"/>
      <c r="P210" s="41"/>
      <c r="Q210" s="41"/>
      <c r="R210" s="41"/>
      <c r="S210" s="41"/>
    </row>
    <row r="211" spans="1:19" ht="18" x14ac:dyDescent="0.25">
      <c r="A211" s="5"/>
      <c r="B211" s="24">
        <f t="shared" si="63"/>
        <v>46356</v>
      </c>
      <c r="C211" s="47"/>
      <c r="D211" s="26"/>
      <c r="E211" s="26"/>
      <c r="F211" s="5"/>
      <c r="G211" s="5"/>
      <c r="H211" s="5"/>
      <c r="I211" s="5"/>
      <c r="J211" s="20"/>
      <c r="K211" s="20"/>
      <c r="L211" s="5"/>
      <c r="M211" s="5"/>
      <c r="N211" s="5"/>
      <c r="O211" s="5"/>
      <c r="P211" s="41"/>
      <c r="Q211" s="41"/>
      <c r="R211" s="41"/>
      <c r="S211" s="41"/>
    </row>
    <row r="212" spans="1:19" ht="18" x14ac:dyDescent="0.25">
      <c r="A212" s="5"/>
      <c r="B212" s="24">
        <f t="shared" si="63"/>
        <v>46363</v>
      </c>
      <c r="C212" s="47"/>
      <c r="D212" s="26"/>
      <c r="E212" s="26"/>
      <c r="F212" s="5"/>
      <c r="G212" s="5"/>
      <c r="H212" s="5"/>
      <c r="I212" s="5"/>
      <c r="J212" s="20"/>
      <c r="K212" s="20"/>
      <c r="L212" s="5"/>
      <c r="M212" s="5"/>
      <c r="N212" s="5"/>
      <c r="O212" s="5"/>
      <c r="P212" s="41"/>
      <c r="Q212" s="41"/>
      <c r="R212" s="41"/>
      <c r="S212" s="41"/>
    </row>
    <row r="213" spans="1:19" ht="18" x14ac:dyDescent="0.25">
      <c r="A213" s="5"/>
      <c r="B213" s="24">
        <f t="shared" si="63"/>
        <v>46370</v>
      </c>
      <c r="C213" s="47"/>
      <c r="D213" s="26"/>
      <c r="E213" s="26"/>
      <c r="F213" s="5"/>
      <c r="G213" s="5"/>
      <c r="H213" s="5"/>
      <c r="I213" s="5"/>
      <c r="J213" s="20"/>
      <c r="K213" s="20"/>
      <c r="L213" s="5"/>
      <c r="M213" s="5"/>
      <c r="N213" s="5"/>
      <c r="O213" s="5"/>
      <c r="P213" s="41"/>
      <c r="Q213" s="41"/>
      <c r="R213" s="41"/>
      <c r="S213" s="41"/>
    </row>
    <row r="214" spans="1:19" ht="18" x14ac:dyDescent="0.25">
      <c r="A214" s="5"/>
      <c r="B214" s="24">
        <f t="shared" si="63"/>
        <v>46377</v>
      </c>
      <c r="C214" s="47"/>
      <c r="D214" s="26"/>
      <c r="E214" s="26"/>
      <c r="F214" s="5"/>
      <c r="G214" s="5"/>
      <c r="H214" s="5"/>
      <c r="I214" s="5"/>
      <c r="J214" s="20"/>
      <c r="K214" s="20"/>
      <c r="L214" s="5"/>
      <c r="M214" s="5"/>
      <c r="N214" s="5"/>
      <c r="O214" s="5"/>
      <c r="P214" s="41"/>
      <c r="Q214" s="41"/>
      <c r="R214" s="41"/>
      <c r="S214" s="41"/>
    </row>
    <row r="215" spans="1:19" ht="18" x14ac:dyDescent="0.25">
      <c r="A215" s="5"/>
      <c r="B215" s="24">
        <f t="shared" si="63"/>
        <v>46384</v>
      </c>
      <c r="C215" s="47"/>
      <c r="D215" s="26"/>
      <c r="E215" s="26"/>
      <c r="F215" s="5"/>
      <c r="G215" s="5"/>
      <c r="H215" s="5"/>
      <c r="I215" s="5"/>
      <c r="J215" s="20"/>
      <c r="K215" s="20"/>
      <c r="L215" s="5"/>
      <c r="M215" s="5"/>
      <c r="N215" s="5"/>
      <c r="O215" s="5"/>
      <c r="P215" s="41"/>
      <c r="Q215" s="41"/>
      <c r="R215" s="41"/>
      <c r="S215" s="41"/>
    </row>
    <row r="216" spans="1:19" ht="18" x14ac:dyDescent="0.25">
      <c r="A216" s="5"/>
      <c r="B216" s="24">
        <f t="shared" si="63"/>
        <v>46391</v>
      </c>
      <c r="C216" s="47"/>
      <c r="D216" s="26"/>
      <c r="E216" s="26"/>
      <c r="F216" s="5"/>
      <c r="G216" s="5"/>
      <c r="H216" s="5"/>
      <c r="I216" s="5"/>
      <c r="J216" s="20"/>
      <c r="K216" s="20"/>
      <c r="L216" s="5"/>
      <c r="M216" s="5"/>
      <c r="N216" s="5"/>
      <c r="O216" s="5"/>
      <c r="P216" s="41"/>
      <c r="Q216" s="41"/>
      <c r="R216" s="41"/>
      <c r="S216" s="41"/>
    </row>
    <row r="217" spans="1:19" ht="18" x14ac:dyDescent="0.25">
      <c r="A217" s="5"/>
      <c r="B217" s="24">
        <f t="shared" si="63"/>
        <v>46398</v>
      </c>
      <c r="C217" s="47"/>
      <c r="D217" s="26"/>
      <c r="E217" s="26"/>
      <c r="F217" s="5"/>
      <c r="G217" s="5"/>
      <c r="H217" s="5"/>
      <c r="I217" s="5"/>
      <c r="J217" s="20"/>
      <c r="K217" s="20"/>
      <c r="L217" s="5"/>
      <c r="M217" s="5"/>
      <c r="N217" s="5"/>
      <c r="O217" s="5"/>
      <c r="P217" s="41"/>
      <c r="Q217" s="41"/>
      <c r="R217" s="41"/>
      <c r="S217" s="41"/>
    </row>
    <row r="218" spans="1:19" ht="18" x14ac:dyDescent="0.25">
      <c r="A218" s="5"/>
      <c r="B218" s="24">
        <f t="shared" si="63"/>
        <v>46405</v>
      </c>
      <c r="C218" s="47"/>
      <c r="D218" s="26"/>
      <c r="E218" s="26"/>
      <c r="F218" s="5"/>
      <c r="G218" s="5"/>
      <c r="H218" s="5"/>
      <c r="I218" s="5"/>
      <c r="J218" s="20"/>
      <c r="K218" s="20"/>
      <c r="L218" s="5"/>
      <c r="M218" s="5"/>
      <c r="N218" s="5"/>
      <c r="O218" s="5"/>
      <c r="P218" s="41"/>
      <c r="Q218" s="41"/>
      <c r="R218" s="41"/>
      <c r="S218" s="41"/>
    </row>
    <row r="219" spans="1:19" ht="18" x14ac:dyDescent="0.25">
      <c r="A219" s="5"/>
      <c r="B219" s="24">
        <f t="shared" si="63"/>
        <v>46412</v>
      </c>
      <c r="C219" s="47"/>
      <c r="D219" s="26"/>
      <c r="E219" s="26"/>
      <c r="F219" s="5"/>
      <c r="G219" s="5"/>
      <c r="H219" s="5"/>
      <c r="I219" s="5"/>
      <c r="J219" s="20"/>
      <c r="K219" s="20"/>
      <c r="L219" s="5"/>
      <c r="M219" s="5"/>
      <c r="N219" s="5"/>
      <c r="O219" s="5"/>
      <c r="P219" s="41"/>
      <c r="Q219" s="41"/>
      <c r="R219" s="41"/>
      <c r="S219" s="41"/>
    </row>
    <row r="220" spans="1:19" ht="18" x14ac:dyDescent="0.25">
      <c r="A220" s="5"/>
      <c r="B220" s="24">
        <f t="shared" si="63"/>
        <v>46419</v>
      </c>
      <c r="C220" s="47"/>
      <c r="D220" s="26"/>
      <c r="E220" s="26"/>
      <c r="F220" s="5"/>
      <c r="G220" s="5"/>
      <c r="H220" s="5"/>
      <c r="I220" s="5"/>
      <c r="J220" s="20"/>
      <c r="K220" s="20"/>
      <c r="L220" s="5"/>
      <c r="M220" s="5"/>
      <c r="N220" s="5"/>
      <c r="O220" s="5"/>
      <c r="P220" s="41"/>
      <c r="Q220" s="41"/>
      <c r="R220" s="41"/>
      <c r="S220" s="41"/>
    </row>
    <row r="221" spans="1:19" ht="18" x14ac:dyDescent="0.25">
      <c r="A221" s="5"/>
      <c r="B221" s="24"/>
      <c r="C221" s="47"/>
      <c r="D221" s="26"/>
      <c r="E221" s="26"/>
      <c r="F221" s="5"/>
      <c r="G221" s="5"/>
      <c r="H221" s="5"/>
      <c r="I221" s="5"/>
      <c r="J221" s="20"/>
      <c r="K221" s="20"/>
      <c r="L221" s="5"/>
      <c r="M221" s="5"/>
      <c r="N221" s="5"/>
      <c r="O221" s="5"/>
      <c r="P221" s="41"/>
      <c r="Q221" s="41"/>
      <c r="R221" s="41"/>
      <c r="S221" s="41"/>
    </row>
    <row r="222" spans="1:19" ht="18" x14ac:dyDescent="0.25">
      <c r="A222" s="5"/>
      <c r="B222" s="24"/>
      <c r="C222" s="47"/>
      <c r="D222" s="26"/>
      <c r="E222" s="26"/>
      <c r="F222" s="5"/>
      <c r="G222" s="5"/>
      <c r="H222" s="5"/>
      <c r="I222" s="5"/>
      <c r="J222" s="20"/>
      <c r="K222" s="20"/>
      <c r="L222" s="5"/>
      <c r="M222" s="5"/>
      <c r="N222" s="5"/>
      <c r="O222" s="5"/>
      <c r="P222" s="41"/>
      <c r="Q222" s="41"/>
      <c r="R222" s="41"/>
      <c r="S222" s="41"/>
    </row>
    <row r="223" spans="1:19" ht="18" x14ac:dyDescent="0.25">
      <c r="A223" s="5"/>
      <c r="B223" s="24"/>
      <c r="C223" s="47"/>
      <c r="D223" s="26"/>
      <c r="E223" s="26"/>
      <c r="F223" s="5"/>
      <c r="G223" s="5"/>
      <c r="H223" s="5"/>
      <c r="I223" s="5"/>
      <c r="J223" s="20"/>
      <c r="K223" s="20"/>
      <c r="L223" s="5"/>
      <c r="M223" s="5"/>
      <c r="N223" s="5"/>
      <c r="O223" s="5"/>
      <c r="P223" s="41"/>
      <c r="Q223" s="41"/>
      <c r="R223" s="41"/>
      <c r="S223" s="41"/>
    </row>
    <row r="224" spans="1:19" ht="18" x14ac:dyDescent="0.25">
      <c r="A224" s="5"/>
      <c r="B224" s="24"/>
      <c r="C224" s="47"/>
      <c r="D224" s="26"/>
      <c r="E224" s="26"/>
      <c r="F224" s="5"/>
      <c r="G224" s="5"/>
      <c r="H224" s="5"/>
      <c r="I224" s="5"/>
      <c r="J224" s="20"/>
      <c r="K224" s="20"/>
      <c r="L224" s="5"/>
      <c r="M224" s="5"/>
      <c r="N224" s="5"/>
      <c r="O224" s="5"/>
      <c r="P224" s="41"/>
      <c r="Q224" s="41"/>
      <c r="R224" s="41"/>
      <c r="S224" s="41"/>
    </row>
    <row r="225" spans="1:19" ht="18" x14ac:dyDescent="0.25">
      <c r="A225" s="5"/>
      <c r="B225" s="24"/>
      <c r="C225" s="47"/>
      <c r="D225" s="26"/>
      <c r="E225" s="26"/>
      <c r="F225" s="5"/>
      <c r="G225" s="5"/>
      <c r="H225" s="5"/>
      <c r="I225" s="5"/>
      <c r="J225" s="20"/>
      <c r="K225" s="20"/>
      <c r="L225" s="5"/>
      <c r="M225" s="5"/>
      <c r="N225" s="5"/>
      <c r="O225" s="5"/>
      <c r="P225" s="41"/>
      <c r="Q225" s="41"/>
      <c r="R225" s="41"/>
      <c r="S225" s="41"/>
    </row>
    <row r="226" spans="1:19" ht="18" x14ac:dyDescent="0.25">
      <c r="A226" s="5"/>
      <c r="B226" s="27"/>
      <c r="C226" s="47"/>
      <c r="D226" s="26"/>
      <c r="E226" s="26"/>
      <c r="F226" s="5"/>
      <c r="G226" s="5"/>
      <c r="H226" s="5"/>
      <c r="I226" s="5"/>
      <c r="J226" s="20"/>
      <c r="K226" s="20"/>
      <c r="L226" s="5"/>
      <c r="M226" s="5"/>
      <c r="N226" s="5"/>
      <c r="O226" s="5"/>
      <c r="P226" s="41"/>
      <c r="Q226" s="41"/>
      <c r="R226" s="41"/>
      <c r="S226" s="41"/>
    </row>
    <row r="227" spans="1:19" ht="18" x14ac:dyDescent="0.25">
      <c r="A227" s="5"/>
      <c r="B227" s="27"/>
      <c r="C227" s="47"/>
      <c r="D227" s="26"/>
      <c r="E227" s="26"/>
      <c r="F227" s="5"/>
      <c r="G227" s="5"/>
      <c r="H227" s="5"/>
      <c r="I227" s="5"/>
      <c r="J227" s="20"/>
      <c r="K227" s="20"/>
      <c r="L227" s="5"/>
      <c r="M227" s="5"/>
      <c r="N227" s="5"/>
      <c r="O227" s="5"/>
      <c r="P227" s="41"/>
      <c r="Q227" s="41"/>
      <c r="R227" s="41"/>
      <c r="S227" s="41"/>
    </row>
    <row r="228" spans="1:19" ht="18" x14ac:dyDescent="0.25">
      <c r="A228" s="5"/>
      <c r="B228" s="27"/>
      <c r="C228" s="47"/>
      <c r="D228" s="26"/>
      <c r="E228" s="26"/>
      <c r="F228" s="5"/>
      <c r="G228" s="5"/>
      <c r="H228" s="5"/>
      <c r="I228" s="5"/>
      <c r="J228" s="20"/>
      <c r="K228" s="20"/>
      <c r="L228" s="5"/>
      <c r="M228" s="5"/>
      <c r="N228" s="5"/>
      <c r="O228" s="5"/>
      <c r="P228" s="41"/>
      <c r="Q228" s="41"/>
      <c r="R228" s="41"/>
      <c r="S228" s="41"/>
    </row>
    <row r="229" spans="1:19" ht="18" x14ac:dyDescent="0.25">
      <c r="A229" s="5"/>
      <c r="B229" s="27"/>
      <c r="C229" s="47"/>
      <c r="D229" s="26"/>
      <c r="E229" s="26"/>
      <c r="F229" s="5"/>
      <c r="G229" s="5"/>
      <c r="H229" s="5"/>
      <c r="I229" s="5"/>
      <c r="J229" s="20"/>
      <c r="K229" s="20"/>
      <c r="L229" s="5"/>
      <c r="M229" s="5"/>
      <c r="N229" s="5"/>
      <c r="O229" s="5"/>
      <c r="P229" s="41"/>
      <c r="Q229" s="41"/>
      <c r="R229" s="41"/>
      <c r="S229" s="41"/>
    </row>
    <row r="230" spans="1:19" ht="18" x14ac:dyDescent="0.25">
      <c r="A230" s="5"/>
      <c r="B230" s="27"/>
      <c r="C230" s="47"/>
      <c r="D230" s="26"/>
      <c r="E230" s="26"/>
      <c r="F230" s="5"/>
      <c r="G230" s="5"/>
      <c r="H230" s="5"/>
      <c r="I230" s="5"/>
      <c r="J230" s="20"/>
      <c r="K230" s="20"/>
      <c r="L230" s="5"/>
      <c r="M230" s="5"/>
      <c r="N230" s="5"/>
      <c r="O230" s="5"/>
      <c r="P230" s="41"/>
      <c r="Q230" s="41"/>
      <c r="R230" s="41"/>
      <c r="S230" s="41"/>
    </row>
    <row r="231" spans="1:19" ht="18" x14ac:dyDescent="0.25">
      <c r="A231" s="5"/>
      <c r="B231" s="27"/>
      <c r="C231" s="47"/>
      <c r="D231" s="26"/>
      <c r="E231" s="26"/>
      <c r="F231" s="5"/>
      <c r="G231" s="5"/>
      <c r="H231" s="5"/>
      <c r="I231" s="5"/>
      <c r="J231" s="20"/>
      <c r="K231" s="20"/>
      <c r="L231" s="5"/>
      <c r="M231" s="5"/>
      <c r="N231" s="5"/>
      <c r="O231" s="5"/>
      <c r="P231" s="41"/>
      <c r="Q231" s="41"/>
      <c r="R231" s="41"/>
      <c r="S231" s="41"/>
    </row>
    <row r="232" spans="1:19" ht="18" x14ac:dyDescent="0.25">
      <c r="A232" s="5"/>
      <c r="B232" s="8"/>
      <c r="C232" s="41"/>
      <c r="D232" s="20"/>
      <c r="E232" s="20"/>
      <c r="F232" s="5"/>
      <c r="G232" s="5"/>
      <c r="H232" s="5"/>
      <c r="I232" s="5"/>
      <c r="J232" s="20"/>
      <c r="K232" s="20"/>
      <c r="L232" s="5"/>
      <c r="M232" s="5"/>
      <c r="N232" s="5"/>
      <c r="O232" s="5"/>
      <c r="P232" s="41"/>
      <c r="Q232" s="41"/>
      <c r="R232" s="41"/>
      <c r="S232" s="41"/>
    </row>
    <row r="233" spans="1:19" ht="18.75" thickBot="1" x14ac:dyDescent="0.3">
      <c r="A233" s="5"/>
      <c r="B233" s="29"/>
      <c r="C233" s="41"/>
      <c r="D233" s="20"/>
      <c r="E233" s="20"/>
      <c r="F233" s="5"/>
      <c r="G233" s="5"/>
      <c r="H233" s="5"/>
      <c r="I233" s="5"/>
      <c r="J233" s="20"/>
      <c r="K233" s="20"/>
      <c r="L233" s="5"/>
      <c r="M233" s="5"/>
      <c r="N233" s="5"/>
      <c r="O233" s="5"/>
      <c r="P233" s="41"/>
      <c r="Q233" s="41"/>
      <c r="R233" s="41"/>
      <c r="S233" s="41"/>
    </row>
    <row r="234" spans="1:19" ht="18.75" thickTop="1" x14ac:dyDescent="0.25">
      <c r="A234" s="19"/>
      <c r="B234" s="19"/>
      <c r="C234" s="39"/>
      <c r="D234" s="18">
        <f>COUNTA(D201:D231)</f>
        <v>5</v>
      </c>
      <c r="E234" s="18">
        <f>COUNTA(E201:E231)</f>
        <v>1</v>
      </c>
      <c r="F234" s="5"/>
      <c r="G234" s="5"/>
      <c r="H234" s="5"/>
      <c r="I234" s="5"/>
      <c r="J234" s="20"/>
      <c r="K234" s="20"/>
      <c r="L234" s="5"/>
      <c r="M234" s="5"/>
      <c r="N234" s="5"/>
      <c r="O234" s="5"/>
      <c r="P234" s="41"/>
      <c r="Q234" s="41"/>
      <c r="R234" s="41"/>
      <c r="S234" s="41"/>
    </row>
    <row r="235" spans="1:19" ht="18" x14ac:dyDescent="0.25">
      <c r="A235" s="5"/>
      <c r="B235" s="29"/>
      <c r="C235" s="41"/>
      <c r="D235" s="5"/>
      <c r="E235" s="20"/>
      <c r="F235" s="20"/>
      <c r="G235" s="5"/>
      <c r="H235" s="5"/>
      <c r="I235" s="20"/>
      <c r="J235" s="20"/>
      <c r="K235" s="20"/>
      <c r="L235" s="5"/>
      <c r="M235" s="5"/>
      <c r="N235" s="5"/>
      <c r="O235" s="5"/>
      <c r="P235" s="41"/>
      <c r="Q235" s="41"/>
      <c r="R235" s="41"/>
      <c r="S235" s="41"/>
    </row>
    <row r="236" spans="1:19" ht="36.75" thickBot="1" x14ac:dyDescent="0.3">
      <c r="A236" s="2"/>
      <c r="B236" s="2"/>
      <c r="C236" s="35" t="s">
        <v>19</v>
      </c>
      <c r="D236" s="2" t="s">
        <v>3</v>
      </c>
      <c r="E236" s="2" t="s">
        <v>4</v>
      </c>
      <c r="F236" s="2" t="s">
        <v>20</v>
      </c>
      <c r="G236" s="2" t="s">
        <v>3</v>
      </c>
      <c r="H236" s="2" t="s">
        <v>4</v>
      </c>
      <c r="I236" s="2"/>
      <c r="J236" s="4"/>
      <c r="K236" s="20"/>
      <c r="L236" s="5"/>
      <c r="M236" s="5"/>
      <c r="N236" s="5"/>
      <c r="O236" s="5"/>
      <c r="P236" s="41"/>
      <c r="Q236" s="41"/>
      <c r="R236" s="41"/>
      <c r="S236" s="41"/>
    </row>
    <row r="237" spans="1:19" ht="18" customHeight="1" x14ac:dyDescent="0.25">
      <c r="A237" s="28" t="s">
        <v>21</v>
      </c>
      <c r="B237" s="21">
        <v>46286</v>
      </c>
      <c r="C237" s="46"/>
      <c r="D237" s="23"/>
      <c r="E237" s="23" t="s">
        <v>44</v>
      </c>
      <c r="F237" s="23"/>
      <c r="G237" s="23" t="s">
        <v>44</v>
      </c>
      <c r="H237" s="23"/>
      <c r="I237" s="20"/>
      <c r="J237" s="20"/>
      <c r="K237" s="20"/>
      <c r="L237" s="5"/>
      <c r="M237" s="5"/>
      <c r="N237" s="5"/>
      <c r="O237" s="5"/>
      <c r="P237" s="41"/>
      <c r="Q237" s="41"/>
      <c r="R237" s="41"/>
      <c r="S237" s="41"/>
    </row>
    <row r="238" spans="1:19" ht="18" x14ac:dyDescent="0.25">
      <c r="A238" s="5"/>
      <c r="B238" s="24">
        <f>SUM(B237+7)</f>
        <v>46293</v>
      </c>
      <c r="C238" s="47"/>
      <c r="D238" s="26" t="s">
        <v>44</v>
      </c>
      <c r="E238" s="26"/>
      <c r="F238" s="26"/>
      <c r="G238" s="26" t="s">
        <v>44</v>
      </c>
      <c r="H238" s="26"/>
      <c r="I238" s="20"/>
      <c r="J238" s="20"/>
      <c r="K238" s="20"/>
      <c r="L238" s="5"/>
      <c r="M238" s="5"/>
      <c r="N238" s="5"/>
      <c r="O238" s="5"/>
      <c r="P238" s="41"/>
      <c r="Q238" s="41"/>
      <c r="R238" s="41"/>
      <c r="S238" s="41"/>
    </row>
    <row r="239" spans="1:19" ht="18" x14ac:dyDescent="0.25">
      <c r="A239" s="5"/>
      <c r="B239" s="24">
        <f t="shared" ref="B239:B256" si="64">SUM(B238+7)</f>
        <v>46300</v>
      </c>
      <c r="C239" s="47"/>
      <c r="D239" s="26"/>
      <c r="E239" s="26" t="s">
        <v>44</v>
      </c>
      <c r="F239" s="26"/>
      <c r="G239" s="26"/>
      <c r="H239" s="26" t="s">
        <v>44</v>
      </c>
      <c r="I239" s="20"/>
      <c r="J239" s="20"/>
      <c r="K239" s="20"/>
      <c r="L239" s="5"/>
      <c r="M239" s="5"/>
      <c r="N239" s="5"/>
      <c r="O239" s="5"/>
      <c r="P239" s="41"/>
      <c r="Q239" s="41"/>
      <c r="R239" s="41"/>
      <c r="S239" s="41"/>
    </row>
    <row r="240" spans="1:19" ht="18" x14ac:dyDescent="0.25">
      <c r="A240" s="5"/>
      <c r="B240" s="24">
        <f t="shared" si="64"/>
        <v>46307</v>
      </c>
      <c r="C240" s="47"/>
      <c r="D240" s="26"/>
      <c r="E240" s="26" t="s">
        <v>44</v>
      </c>
      <c r="F240" s="26"/>
      <c r="G240" s="26" t="s">
        <v>44</v>
      </c>
      <c r="H240" s="26"/>
      <c r="I240" s="20"/>
      <c r="J240" s="20"/>
      <c r="K240" s="20"/>
      <c r="L240" s="5"/>
      <c r="M240" s="5"/>
      <c r="N240" s="5"/>
      <c r="O240" s="5"/>
      <c r="P240" s="41"/>
      <c r="Q240" s="41"/>
      <c r="R240" s="41"/>
      <c r="S240" s="41"/>
    </row>
    <row r="241" spans="1:19" ht="18" x14ac:dyDescent="0.25">
      <c r="A241" s="5"/>
      <c r="B241" s="24">
        <f t="shared" si="64"/>
        <v>46314</v>
      </c>
      <c r="C241" s="47"/>
      <c r="D241" s="26" t="s">
        <v>44</v>
      </c>
      <c r="E241" s="26"/>
      <c r="F241" s="26"/>
      <c r="G241" s="26" t="s">
        <v>44</v>
      </c>
      <c r="H241" s="26"/>
      <c r="I241" s="20"/>
      <c r="J241" s="20"/>
      <c r="K241" s="20"/>
      <c r="L241" s="5"/>
      <c r="M241" s="5"/>
      <c r="N241" s="5"/>
      <c r="O241" s="5"/>
      <c r="P241" s="41"/>
      <c r="Q241" s="41"/>
      <c r="R241" s="41"/>
      <c r="S241" s="41"/>
    </row>
    <row r="242" spans="1:19" ht="18" x14ac:dyDescent="0.25">
      <c r="A242" s="5"/>
      <c r="B242" s="24">
        <f t="shared" si="64"/>
        <v>46321</v>
      </c>
      <c r="C242" s="47"/>
      <c r="D242" s="26" t="s">
        <v>44</v>
      </c>
      <c r="E242" s="26"/>
      <c r="F242" s="26"/>
      <c r="G242" s="26" t="s">
        <v>44</v>
      </c>
      <c r="H242" s="26"/>
      <c r="I242" s="20"/>
      <c r="J242" s="20"/>
      <c r="K242" s="20"/>
      <c r="L242" s="5"/>
      <c r="M242" s="5"/>
      <c r="N242" s="5"/>
      <c r="O242" s="5"/>
      <c r="P242" s="41"/>
      <c r="Q242" s="41"/>
      <c r="R242" s="41"/>
      <c r="S242" s="41"/>
    </row>
    <row r="243" spans="1:19" ht="18" x14ac:dyDescent="0.25">
      <c r="A243" s="5"/>
      <c r="B243" s="24">
        <f t="shared" si="64"/>
        <v>46328</v>
      </c>
      <c r="C243" s="47"/>
      <c r="D243" s="26"/>
      <c r="E243" s="26"/>
      <c r="F243" s="26"/>
      <c r="G243" s="26"/>
      <c r="H243" s="26"/>
      <c r="I243" s="20"/>
      <c r="J243" s="20"/>
      <c r="K243" s="20"/>
      <c r="L243" s="5"/>
      <c r="M243" s="5"/>
      <c r="N243" s="5"/>
      <c r="O243" s="5"/>
      <c r="P243" s="41"/>
      <c r="Q243" s="41"/>
      <c r="R243" s="41"/>
      <c r="S243" s="41"/>
    </row>
    <row r="244" spans="1:19" ht="18" x14ac:dyDescent="0.25">
      <c r="A244" s="5"/>
      <c r="B244" s="24">
        <f t="shared" si="64"/>
        <v>46335</v>
      </c>
      <c r="C244" s="47"/>
      <c r="D244" s="26"/>
      <c r="E244" s="26"/>
      <c r="F244" s="26"/>
      <c r="G244" s="26"/>
      <c r="H244" s="26"/>
      <c r="I244" s="20"/>
      <c r="J244" s="20"/>
      <c r="K244" s="20"/>
      <c r="L244" s="5"/>
      <c r="M244" s="5"/>
      <c r="N244" s="5"/>
      <c r="O244" s="5"/>
      <c r="P244" s="41"/>
      <c r="Q244" s="41"/>
      <c r="R244" s="41"/>
      <c r="S244" s="41"/>
    </row>
    <row r="245" spans="1:19" ht="18" x14ac:dyDescent="0.25">
      <c r="A245" s="5"/>
      <c r="B245" s="24">
        <f t="shared" si="64"/>
        <v>46342</v>
      </c>
      <c r="C245" s="47"/>
      <c r="D245" s="26"/>
      <c r="E245" s="26"/>
      <c r="F245" s="26"/>
      <c r="G245" s="26"/>
      <c r="H245" s="26"/>
      <c r="I245" s="20"/>
      <c r="J245" s="20"/>
      <c r="K245" s="20"/>
      <c r="L245" s="5"/>
      <c r="M245" s="5"/>
      <c r="N245" s="5"/>
      <c r="O245" s="5"/>
      <c r="P245" s="41"/>
      <c r="Q245" s="41"/>
      <c r="R245" s="41"/>
      <c r="S245" s="41"/>
    </row>
    <row r="246" spans="1:19" ht="18" x14ac:dyDescent="0.25">
      <c r="A246" s="5"/>
      <c r="B246" s="24">
        <f t="shared" si="64"/>
        <v>46349</v>
      </c>
      <c r="C246" s="47"/>
      <c r="D246" s="26"/>
      <c r="E246" s="26"/>
      <c r="F246" s="26"/>
      <c r="G246" s="26"/>
      <c r="H246" s="26"/>
      <c r="I246" s="20"/>
      <c r="J246" s="20"/>
      <c r="K246" s="20"/>
      <c r="L246" s="5"/>
      <c r="M246" s="5"/>
      <c r="N246" s="5"/>
      <c r="O246" s="5"/>
      <c r="P246" s="41"/>
      <c r="Q246" s="41"/>
      <c r="R246" s="41"/>
      <c r="S246" s="41"/>
    </row>
    <row r="247" spans="1:19" ht="18" x14ac:dyDescent="0.25">
      <c r="A247" s="5"/>
      <c r="B247" s="24">
        <f t="shared" si="64"/>
        <v>46356</v>
      </c>
      <c r="C247" s="47"/>
      <c r="D247" s="26"/>
      <c r="E247" s="26"/>
      <c r="F247" s="26"/>
      <c r="G247" s="26"/>
      <c r="H247" s="26"/>
      <c r="I247" s="20"/>
      <c r="J247" s="20"/>
      <c r="K247" s="20"/>
      <c r="L247" s="5"/>
      <c r="M247" s="5"/>
      <c r="N247" s="5"/>
      <c r="O247" s="5"/>
      <c r="P247" s="41"/>
      <c r="Q247" s="41"/>
      <c r="R247" s="41"/>
      <c r="S247" s="41"/>
    </row>
    <row r="248" spans="1:19" ht="18" x14ac:dyDescent="0.25">
      <c r="A248" s="5"/>
      <c r="B248" s="24">
        <f t="shared" si="64"/>
        <v>46363</v>
      </c>
      <c r="C248" s="47"/>
      <c r="D248" s="26"/>
      <c r="E248" s="26"/>
      <c r="F248" s="26"/>
      <c r="G248" s="26"/>
      <c r="H248" s="26"/>
      <c r="I248" s="20"/>
      <c r="J248" s="20"/>
      <c r="K248" s="20"/>
      <c r="L248" s="5"/>
      <c r="M248" s="5"/>
      <c r="N248" s="5"/>
      <c r="O248" s="5"/>
      <c r="P248" s="41"/>
      <c r="Q248" s="41"/>
      <c r="R248" s="41"/>
      <c r="S248" s="41"/>
    </row>
    <row r="249" spans="1:19" ht="18" x14ac:dyDescent="0.25">
      <c r="A249" s="5"/>
      <c r="B249" s="24">
        <f t="shared" si="64"/>
        <v>46370</v>
      </c>
      <c r="C249" s="47"/>
      <c r="D249" s="26"/>
      <c r="E249" s="26"/>
      <c r="F249" s="26"/>
      <c r="G249" s="26"/>
      <c r="H249" s="26"/>
      <c r="I249" s="20"/>
      <c r="J249" s="20"/>
      <c r="K249" s="20"/>
      <c r="L249" s="5"/>
      <c r="M249" s="5"/>
      <c r="N249" s="5"/>
      <c r="O249" s="5"/>
      <c r="P249" s="41"/>
      <c r="Q249" s="41"/>
      <c r="R249" s="41"/>
      <c r="S249" s="41"/>
    </row>
    <row r="250" spans="1:19" ht="18" x14ac:dyDescent="0.25">
      <c r="A250" s="5"/>
      <c r="B250" s="24">
        <f t="shared" si="64"/>
        <v>46377</v>
      </c>
      <c r="C250" s="47"/>
      <c r="D250" s="26"/>
      <c r="E250" s="26"/>
      <c r="F250" s="26"/>
      <c r="G250" s="26"/>
      <c r="H250" s="26"/>
      <c r="I250" s="20"/>
      <c r="J250" s="20"/>
      <c r="K250" s="20"/>
      <c r="L250" s="5"/>
      <c r="M250" s="5"/>
      <c r="N250" s="5"/>
      <c r="O250" s="5"/>
      <c r="P250" s="41"/>
      <c r="Q250" s="41"/>
      <c r="R250" s="41"/>
      <c r="S250" s="41"/>
    </row>
    <row r="251" spans="1:19" ht="18" x14ac:dyDescent="0.25">
      <c r="A251" s="5"/>
      <c r="B251" s="24">
        <f t="shared" si="64"/>
        <v>46384</v>
      </c>
      <c r="C251" s="47"/>
      <c r="D251" s="26"/>
      <c r="E251" s="26"/>
      <c r="F251" s="26"/>
      <c r="G251" s="26"/>
      <c r="H251" s="26"/>
      <c r="I251" s="20"/>
      <c r="J251" s="20"/>
      <c r="K251" s="20"/>
      <c r="L251" s="5"/>
      <c r="M251" s="5"/>
      <c r="N251" s="5"/>
      <c r="O251" s="5"/>
      <c r="P251" s="41"/>
      <c r="Q251" s="41"/>
      <c r="R251" s="41"/>
      <c r="S251" s="41"/>
    </row>
    <row r="252" spans="1:19" ht="18" x14ac:dyDescent="0.25">
      <c r="A252" s="5"/>
      <c r="B252" s="24">
        <f t="shared" si="64"/>
        <v>46391</v>
      </c>
      <c r="C252" s="47"/>
      <c r="D252" s="26"/>
      <c r="E252" s="26"/>
      <c r="F252" s="26"/>
      <c r="G252" s="26"/>
      <c r="H252" s="26"/>
      <c r="I252" s="20"/>
      <c r="J252" s="20"/>
      <c r="K252" s="20"/>
      <c r="L252" s="5"/>
      <c r="M252" s="5"/>
      <c r="N252" s="5"/>
      <c r="O252" s="5"/>
      <c r="P252" s="41"/>
      <c r="Q252" s="41"/>
      <c r="R252" s="41"/>
      <c r="S252" s="41"/>
    </row>
    <row r="253" spans="1:19" ht="18" x14ac:dyDescent="0.25">
      <c r="A253" s="5"/>
      <c r="B253" s="24">
        <f t="shared" si="64"/>
        <v>46398</v>
      </c>
      <c r="C253" s="47"/>
      <c r="D253" s="26"/>
      <c r="E253" s="26"/>
      <c r="F253" s="26"/>
      <c r="G253" s="26"/>
      <c r="H253" s="26"/>
      <c r="I253" s="20"/>
      <c r="J253" s="20"/>
      <c r="K253" s="20"/>
      <c r="L253" s="5"/>
      <c r="M253" s="5"/>
      <c r="N253" s="5"/>
      <c r="O253" s="5"/>
      <c r="P253" s="41"/>
      <c r="Q253" s="41"/>
      <c r="R253" s="41"/>
      <c r="S253" s="41"/>
    </row>
    <row r="254" spans="1:19" ht="18" x14ac:dyDescent="0.25">
      <c r="A254" s="5"/>
      <c r="B254" s="24">
        <f t="shared" si="64"/>
        <v>46405</v>
      </c>
      <c r="C254" s="47"/>
      <c r="D254" s="26"/>
      <c r="E254" s="26"/>
      <c r="F254" s="26"/>
      <c r="G254" s="26"/>
      <c r="H254" s="26"/>
      <c r="I254" s="20"/>
      <c r="J254" s="20"/>
      <c r="K254" s="20"/>
      <c r="L254" s="5"/>
      <c r="M254" s="5"/>
      <c r="N254" s="5"/>
      <c r="O254" s="5"/>
      <c r="P254" s="41"/>
      <c r="Q254" s="41"/>
      <c r="R254" s="41"/>
      <c r="S254" s="41"/>
    </row>
    <row r="255" spans="1:19" ht="18" x14ac:dyDescent="0.25">
      <c r="A255" s="5"/>
      <c r="B255" s="24">
        <f t="shared" si="64"/>
        <v>46412</v>
      </c>
      <c r="C255" s="47"/>
      <c r="D255" s="26"/>
      <c r="E255" s="26"/>
      <c r="F255" s="26"/>
      <c r="G255" s="26"/>
      <c r="H255" s="26"/>
      <c r="I255" s="20"/>
      <c r="J255" s="20"/>
      <c r="K255" s="20"/>
      <c r="L255" s="5"/>
      <c r="M255" s="5"/>
      <c r="N255" s="5"/>
      <c r="O255" s="5"/>
      <c r="P255" s="41"/>
      <c r="Q255" s="41"/>
      <c r="R255" s="41"/>
      <c r="S255" s="41"/>
    </row>
    <row r="256" spans="1:19" ht="18" x14ac:dyDescent="0.25">
      <c r="A256" s="5"/>
      <c r="B256" s="24">
        <f t="shared" si="64"/>
        <v>46419</v>
      </c>
      <c r="C256" s="47"/>
      <c r="D256" s="26"/>
      <c r="E256" s="26"/>
      <c r="F256" s="26"/>
      <c r="G256" s="26"/>
      <c r="H256" s="26"/>
      <c r="I256" s="20"/>
      <c r="J256" s="20"/>
      <c r="K256" s="20"/>
      <c r="L256" s="5"/>
      <c r="M256" s="5"/>
      <c r="N256" s="5"/>
      <c r="O256" s="5"/>
      <c r="P256" s="41"/>
      <c r="Q256" s="41"/>
      <c r="R256" s="41"/>
      <c r="S256" s="41"/>
    </row>
    <row r="257" spans="1:19" ht="18" x14ac:dyDescent="0.25">
      <c r="A257" s="5"/>
      <c r="B257" s="24"/>
      <c r="C257" s="47"/>
      <c r="D257" s="26"/>
      <c r="E257" s="26"/>
      <c r="F257" s="26"/>
      <c r="G257" s="26"/>
      <c r="H257" s="26"/>
      <c r="I257" s="20"/>
      <c r="J257" s="20"/>
      <c r="K257" s="20"/>
      <c r="L257" s="5"/>
      <c r="M257" s="5"/>
      <c r="N257" s="5"/>
      <c r="O257" s="5"/>
      <c r="P257" s="41"/>
      <c r="Q257" s="41"/>
      <c r="R257" s="41"/>
      <c r="S257" s="41"/>
    </row>
    <row r="258" spans="1:19" ht="18" x14ac:dyDescent="0.25">
      <c r="A258" s="5"/>
      <c r="B258" s="24"/>
      <c r="C258" s="47"/>
      <c r="D258" s="26"/>
      <c r="E258" s="26"/>
      <c r="F258" s="26"/>
      <c r="G258" s="26"/>
      <c r="H258" s="26"/>
      <c r="I258" s="20"/>
      <c r="J258" s="20"/>
      <c r="K258" s="20"/>
      <c r="L258" s="5"/>
      <c r="M258" s="5"/>
      <c r="N258" s="5"/>
      <c r="O258" s="5"/>
      <c r="P258" s="41"/>
      <c r="Q258" s="41"/>
      <c r="R258" s="41"/>
      <c r="S258" s="41"/>
    </row>
    <row r="259" spans="1:19" ht="18" x14ac:dyDescent="0.25">
      <c r="A259" s="5"/>
      <c r="B259" s="24"/>
      <c r="C259" s="47"/>
      <c r="D259" s="26"/>
      <c r="E259" s="26"/>
      <c r="F259" s="26"/>
      <c r="G259" s="26"/>
      <c r="H259" s="26"/>
      <c r="I259" s="20"/>
      <c r="J259" s="20"/>
      <c r="K259" s="20"/>
      <c r="L259" s="5"/>
      <c r="M259" s="5"/>
      <c r="N259" s="5"/>
      <c r="O259" s="5"/>
      <c r="P259" s="41"/>
      <c r="Q259" s="41"/>
      <c r="R259" s="41"/>
      <c r="S259" s="41"/>
    </row>
    <row r="260" spans="1:19" ht="18" x14ac:dyDescent="0.25">
      <c r="A260" s="5"/>
      <c r="B260" s="24"/>
      <c r="C260" s="47"/>
      <c r="D260" s="26"/>
      <c r="E260" s="26"/>
      <c r="F260" s="26"/>
      <c r="G260" s="26"/>
      <c r="H260" s="26"/>
      <c r="I260" s="20"/>
      <c r="J260" s="20"/>
      <c r="K260" s="20"/>
      <c r="L260" s="5"/>
      <c r="M260" s="5"/>
      <c r="N260" s="5"/>
      <c r="O260" s="5"/>
      <c r="P260" s="41"/>
      <c r="Q260" s="41"/>
      <c r="R260" s="41"/>
      <c r="S260" s="41"/>
    </row>
    <row r="261" spans="1:19" ht="18" x14ac:dyDescent="0.25">
      <c r="A261" s="5"/>
      <c r="B261" s="24"/>
      <c r="C261" s="47"/>
      <c r="D261" s="26"/>
      <c r="E261" s="26"/>
      <c r="F261" s="26"/>
      <c r="G261" s="26"/>
      <c r="H261" s="26"/>
      <c r="I261" s="20"/>
      <c r="J261" s="20"/>
      <c r="K261" s="20"/>
      <c r="L261" s="5"/>
      <c r="M261" s="5"/>
      <c r="N261" s="5"/>
      <c r="O261" s="5"/>
      <c r="P261" s="41"/>
      <c r="Q261" s="41"/>
      <c r="R261" s="41"/>
      <c r="S261" s="41"/>
    </row>
    <row r="262" spans="1:19" ht="18" x14ac:dyDescent="0.25">
      <c r="A262" s="5"/>
      <c r="B262" s="27"/>
      <c r="C262" s="47"/>
      <c r="D262" s="26"/>
      <c r="E262" s="26"/>
      <c r="F262" s="26"/>
      <c r="G262" s="26"/>
      <c r="H262" s="26"/>
      <c r="I262" s="20"/>
      <c r="J262" s="20"/>
      <c r="K262" s="20"/>
      <c r="L262" s="5"/>
      <c r="M262" s="5"/>
      <c r="N262" s="5"/>
      <c r="O262" s="5"/>
      <c r="P262" s="41"/>
      <c r="Q262" s="41"/>
      <c r="R262" s="41"/>
      <c r="S262" s="41"/>
    </row>
    <row r="263" spans="1:19" ht="18" x14ac:dyDescent="0.25">
      <c r="A263" s="5"/>
      <c r="B263" s="27"/>
      <c r="C263" s="47"/>
      <c r="D263" s="26"/>
      <c r="E263" s="26"/>
      <c r="F263" s="26"/>
      <c r="G263" s="26"/>
      <c r="H263" s="26"/>
      <c r="I263" s="20"/>
      <c r="J263" s="20"/>
      <c r="K263" s="20"/>
      <c r="L263" s="5"/>
      <c r="M263" s="5"/>
      <c r="N263" s="5"/>
      <c r="O263" s="5"/>
      <c r="P263" s="41"/>
      <c r="Q263" s="41"/>
      <c r="R263" s="41"/>
      <c r="S263" s="41"/>
    </row>
    <row r="264" spans="1:19" ht="18" x14ac:dyDescent="0.25">
      <c r="A264" s="5"/>
      <c r="B264" s="27"/>
      <c r="C264" s="47"/>
      <c r="D264" s="26"/>
      <c r="E264" s="26"/>
      <c r="F264" s="26"/>
      <c r="G264" s="26"/>
      <c r="H264" s="26"/>
      <c r="I264" s="20"/>
      <c r="J264" s="20"/>
      <c r="K264" s="20"/>
      <c r="L264" s="5"/>
      <c r="M264" s="5"/>
      <c r="N264" s="5"/>
      <c r="O264" s="5"/>
      <c r="P264" s="41"/>
      <c r="Q264" s="41"/>
      <c r="R264" s="41"/>
      <c r="S264" s="41"/>
    </row>
    <row r="265" spans="1:19" ht="18" x14ac:dyDescent="0.25">
      <c r="A265" s="5"/>
      <c r="B265" s="27"/>
      <c r="C265" s="47"/>
      <c r="D265" s="26"/>
      <c r="E265" s="26"/>
      <c r="F265" s="26"/>
      <c r="G265" s="26"/>
      <c r="H265" s="26"/>
      <c r="I265" s="20"/>
      <c r="J265" s="20"/>
      <c r="K265" s="20"/>
      <c r="L265" s="5"/>
      <c r="M265" s="5"/>
      <c r="N265" s="5"/>
      <c r="O265" s="5"/>
      <c r="P265" s="41"/>
      <c r="Q265" s="41"/>
      <c r="R265" s="41"/>
      <c r="S265" s="41"/>
    </row>
    <row r="266" spans="1:19" ht="18" x14ac:dyDescent="0.25">
      <c r="A266" s="5"/>
      <c r="B266" s="27"/>
      <c r="C266" s="47"/>
      <c r="D266" s="26"/>
      <c r="E266" s="26"/>
      <c r="F266" s="26"/>
      <c r="G266" s="26"/>
      <c r="H266" s="26"/>
      <c r="I266" s="20"/>
      <c r="J266" s="20"/>
      <c r="K266" s="20"/>
      <c r="L266" s="5"/>
      <c r="M266" s="5"/>
      <c r="N266" s="5"/>
      <c r="O266" s="5"/>
      <c r="P266" s="41"/>
      <c r="Q266" s="41"/>
      <c r="R266" s="41"/>
      <c r="S266" s="41"/>
    </row>
    <row r="267" spans="1:19" ht="18" x14ac:dyDescent="0.25">
      <c r="A267" s="5"/>
      <c r="B267" s="27"/>
      <c r="C267" s="47"/>
      <c r="D267" s="26"/>
      <c r="E267" s="26"/>
      <c r="F267" s="26"/>
      <c r="G267" s="26"/>
      <c r="H267" s="26"/>
      <c r="I267" s="20"/>
      <c r="J267" s="20"/>
      <c r="K267" s="20"/>
      <c r="L267" s="5"/>
      <c r="M267" s="5"/>
      <c r="N267" s="5"/>
      <c r="O267" s="5"/>
      <c r="P267" s="41"/>
      <c r="Q267" s="41"/>
      <c r="R267" s="41"/>
      <c r="S267" s="41"/>
    </row>
    <row r="268" spans="1:19" ht="18" x14ac:dyDescent="0.25">
      <c r="A268" s="5"/>
      <c r="B268" s="8"/>
      <c r="C268" s="41"/>
      <c r="D268" s="20"/>
      <c r="E268" s="20"/>
      <c r="F268" s="20"/>
      <c r="G268" s="20"/>
      <c r="H268" s="20"/>
      <c r="I268" s="20"/>
      <c r="J268" s="20"/>
      <c r="K268" s="20"/>
      <c r="L268" s="5"/>
      <c r="M268" s="5"/>
      <c r="N268" s="5"/>
      <c r="O268" s="5"/>
      <c r="P268" s="41"/>
      <c r="Q268" s="41"/>
      <c r="R268" s="41"/>
      <c r="S268" s="41"/>
    </row>
    <row r="269" spans="1:19" ht="18.75" thickBot="1" x14ac:dyDescent="0.3">
      <c r="A269" s="5"/>
      <c r="B269" s="29"/>
      <c r="C269" s="41"/>
      <c r="D269" s="20"/>
      <c r="E269" s="20"/>
      <c r="F269" s="20"/>
      <c r="G269" s="20"/>
      <c r="H269" s="20"/>
      <c r="I269" s="20"/>
      <c r="J269" s="20"/>
      <c r="K269" s="20"/>
      <c r="L269" s="5"/>
      <c r="M269" s="5"/>
      <c r="N269" s="5"/>
      <c r="O269" s="5"/>
      <c r="P269" s="41"/>
      <c r="Q269" s="41"/>
      <c r="R269" s="41"/>
      <c r="S269" s="41"/>
    </row>
    <row r="270" spans="1:19" ht="18.75" thickTop="1" x14ac:dyDescent="0.25">
      <c r="A270" s="19"/>
      <c r="B270" s="19"/>
      <c r="C270" s="39"/>
      <c r="D270" s="18">
        <f>COUNTA(D237:D267)</f>
        <v>3</v>
      </c>
      <c r="E270" s="18">
        <f t="shared" ref="E270:H270" si="65">COUNTA(E237:E267)</f>
        <v>3</v>
      </c>
      <c r="F270" s="18"/>
      <c r="G270" s="18">
        <f t="shared" si="65"/>
        <v>5</v>
      </c>
      <c r="H270" s="18">
        <f t="shared" si="65"/>
        <v>1</v>
      </c>
      <c r="I270" s="18"/>
      <c r="J270" s="18"/>
    </row>
  </sheetData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42578125" customWidth="1"/>
    <col min="2" max="2" width="26.5703125" bestFit="1" customWidth="1"/>
    <col min="3" max="3" width="24.7109375" bestFit="1" customWidth="1"/>
    <col min="4" max="7" width="23.7109375" customWidth="1"/>
  </cols>
  <sheetData>
    <row r="1" spans="1:7" ht="36.75" thickBot="1" x14ac:dyDescent="0.3">
      <c r="A1" s="1" t="s">
        <v>1</v>
      </c>
      <c r="B1" s="2" t="s">
        <v>23</v>
      </c>
      <c r="C1" s="1" t="s">
        <v>0</v>
      </c>
      <c r="D1" s="4" t="s">
        <v>24</v>
      </c>
      <c r="E1" s="4" t="s">
        <v>25</v>
      </c>
      <c r="F1" s="4" t="s">
        <v>26</v>
      </c>
      <c r="G1" s="4" t="s">
        <v>15</v>
      </c>
    </row>
    <row r="2" spans="1:7" ht="15.75" x14ac:dyDescent="0.25">
      <c r="A2" s="9">
        <f ca="1">TODAY()</f>
        <v>46327</v>
      </c>
      <c r="B2" s="59" t="s">
        <v>57</v>
      </c>
      <c r="C2" s="31" t="str">
        <f>'Dart Busters'!A2</f>
        <v>Shawn Caselman</v>
      </c>
      <c r="D2" s="12">
        <f>SUM('Dart Busters'!D66+'Dart Busters'!H66+'Dart Busters'!L66)</f>
        <v>18</v>
      </c>
      <c r="E2" s="52">
        <f>SUM('Dart Busters'!E66+'Dart Busters'!I66+'Dart Busters'!M66)</f>
        <v>7</v>
      </c>
      <c r="F2" s="54">
        <f t="shared" ref="F2:F10" si="0">SUM(D2/(D2+E2))</f>
        <v>0.72</v>
      </c>
      <c r="G2" s="49">
        <f>'Dart Busters'!C66</f>
        <v>12.978077571669477</v>
      </c>
    </row>
    <row r="3" spans="1:7" ht="15.75" x14ac:dyDescent="0.25">
      <c r="A3" s="8"/>
      <c r="B3" s="8"/>
      <c r="C3" s="27" t="str">
        <f>'Dart Busters'!A68</f>
        <v>Devan Smith</v>
      </c>
      <c r="D3" s="15">
        <f>SUM('Dart Busters'!D132+'Dart Busters'!H132+'Dart Busters'!L132)</f>
        <v>18</v>
      </c>
      <c r="E3" s="51">
        <f>SUM('Dart Busters'!E132+'Dart Busters'!I132+'Dart Busters'!M132)</f>
        <v>7</v>
      </c>
      <c r="F3" s="54">
        <f t="shared" si="0"/>
        <v>0.72</v>
      </c>
      <c r="G3" s="48">
        <f>'Dart Busters'!C132</f>
        <v>11.905918057663126</v>
      </c>
    </row>
    <row r="4" spans="1:7" ht="16.5" thickBot="1" x14ac:dyDescent="0.3">
      <c r="A4" s="8"/>
      <c r="B4" s="8"/>
      <c r="C4" s="63" t="str">
        <f>'Dart Busters'!A134</f>
        <v>Jamey Scheerer</v>
      </c>
      <c r="D4" s="15">
        <f>SUM('Dart Busters'!D198+'Dart Busters'!H198+'Dart Busters'!L198)</f>
        <v>0</v>
      </c>
      <c r="E4" s="51">
        <f>SUM('Dart Busters'!E198+'Dart Busters'!I198+'Dart Busters'!M198)</f>
        <v>0</v>
      </c>
      <c r="F4" s="54" t="e">
        <f t="shared" si="0"/>
        <v>#DIV/0!</v>
      </c>
      <c r="G4" s="48" t="e">
        <f>'Dart Busters'!C198</f>
        <v>#DIV/0!</v>
      </c>
    </row>
    <row r="5" spans="1:7" ht="16.5" thickTop="1" x14ac:dyDescent="0.25">
      <c r="A5" s="8"/>
      <c r="B5" s="8"/>
      <c r="C5" s="6" t="s">
        <v>27</v>
      </c>
      <c r="D5" s="10">
        <f>SUM(D2:D4)</f>
        <v>36</v>
      </c>
      <c r="E5" s="10">
        <f>SUM(E2:E4)</f>
        <v>14</v>
      </c>
      <c r="F5" s="53">
        <f t="shared" si="0"/>
        <v>0.72</v>
      </c>
      <c r="G5" s="42"/>
    </row>
    <row r="6" spans="1:7" ht="15.75" x14ac:dyDescent="0.25">
      <c r="A6" s="8"/>
      <c r="B6" s="8"/>
      <c r="C6" s="8"/>
      <c r="D6" s="10"/>
      <c r="E6" s="10"/>
      <c r="F6" s="53"/>
      <c r="G6" s="42"/>
    </row>
    <row r="7" spans="1:7" ht="15.75" x14ac:dyDescent="0.25">
      <c r="A7" s="8"/>
      <c r="B7" s="8" t="s">
        <v>51</v>
      </c>
      <c r="C7" s="31" t="str">
        <f>'Whiskey Shots'!A2</f>
        <v>Mike Loyd</v>
      </c>
      <c r="D7" s="12">
        <f>SUM('Whiskey Shots'!D66+'Whiskey Shots'!H66+'Whiskey Shots'!L66)</f>
        <v>14</v>
      </c>
      <c r="E7" s="52">
        <f>SUM('Whiskey Shots'!E66+'Whiskey Shots'!I66+'Whiskey Shots'!M66)</f>
        <v>16</v>
      </c>
      <c r="F7" s="54">
        <f t="shared" si="0"/>
        <v>0.46666666666666667</v>
      </c>
      <c r="G7" s="49">
        <f>'Whiskey Shots'!C66</f>
        <v>11.334164588528678</v>
      </c>
    </row>
    <row r="8" spans="1:7" ht="15.75" x14ac:dyDescent="0.25">
      <c r="A8" s="8"/>
      <c r="B8" s="8"/>
      <c r="C8" s="27" t="str">
        <f>'Whiskey Shots'!A68</f>
        <v>Daniel Regier</v>
      </c>
      <c r="D8" s="15">
        <f>SUM('Whiskey Shots'!D132+'Whiskey Shots'!H132+'Whiskey Shots'!L132)</f>
        <v>5</v>
      </c>
      <c r="E8" s="51">
        <f>SUM('Whiskey Shots'!E132+'Whiskey Shots'!I132+'Whiskey Shots'!M132)</f>
        <v>20</v>
      </c>
      <c r="F8" s="54">
        <f t="shared" si="0"/>
        <v>0.2</v>
      </c>
      <c r="G8" s="48">
        <f>'Whiskey Shots'!C132</f>
        <v>9.2623574144486689</v>
      </c>
    </row>
    <row r="9" spans="1:7" ht="16.5" thickBot="1" x14ac:dyDescent="0.3">
      <c r="A9" s="8"/>
      <c r="B9" s="8"/>
      <c r="C9" s="30" t="str">
        <f>'Whiskey Shots'!A134</f>
        <v>John Burwell</v>
      </c>
      <c r="D9" s="15">
        <f>SUM('Whiskey Shots'!D198+'Whiskey Shots'!H198+'Whiskey Shots'!L198)</f>
        <v>1</v>
      </c>
      <c r="E9" s="51">
        <f>SUM('Whiskey Shots'!E198+'Whiskey Shots'!I198+'Whiskey Shots'!M198)</f>
        <v>4</v>
      </c>
      <c r="F9" s="54">
        <f t="shared" si="0"/>
        <v>0.2</v>
      </c>
      <c r="G9" s="48">
        <f>'Whiskey Shots'!C198</f>
        <v>10.451388888888889</v>
      </c>
    </row>
    <row r="10" spans="1:7" ht="16.5" thickTop="1" x14ac:dyDescent="0.25">
      <c r="A10" s="8"/>
      <c r="B10" s="8"/>
      <c r="C10" s="6" t="s">
        <v>27</v>
      </c>
      <c r="D10" s="10">
        <f>SUM(D7:D9)</f>
        <v>20</v>
      </c>
      <c r="E10" s="10">
        <f>SUM(E7:E9)</f>
        <v>40</v>
      </c>
      <c r="F10" s="53">
        <f t="shared" si="0"/>
        <v>0.33333333333333331</v>
      </c>
      <c r="G10" s="42"/>
    </row>
    <row r="11" spans="1:7" ht="15.75" x14ac:dyDescent="0.25">
      <c r="A11" s="8"/>
      <c r="B11" s="8"/>
      <c r="C11" s="8"/>
      <c r="D11" s="10"/>
      <c r="E11" s="10"/>
      <c r="F11" s="53"/>
      <c r="G11" s="42"/>
    </row>
    <row r="12" spans="1:7" ht="15.75" x14ac:dyDescent="0.25">
      <c r="A12" s="8"/>
      <c r="B12" s="8" t="s">
        <v>28</v>
      </c>
      <c r="C12" s="31" t="str">
        <f>DRW!A2</f>
        <v>Richard Whitmer</v>
      </c>
      <c r="D12" s="12">
        <f>SUM(DRW!D66+DRW!H66+DRW!L66)</f>
        <v>12</v>
      </c>
      <c r="E12" s="52">
        <f>SUM(DRW!E66+DRW!I66+DRW!M66)</f>
        <v>18</v>
      </c>
      <c r="F12" s="54">
        <f t="shared" ref="F12:F15" si="1">SUM(D12/(D12+E12))</f>
        <v>0.4</v>
      </c>
      <c r="G12" s="49">
        <f>DRW!C66</f>
        <v>10.343786295005808</v>
      </c>
    </row>
    <row r="13" spans="1:7" ht="15.75" x14ac:dyDescent="0.25">
      <c r="A13" s="8"/>
      <c r="B13" s="8"/>
      <c r="C13" s="27" t="str">
        <f>DRW!A68</f>
        <v>Rodney Wike</v>
      </c>
      <c r="D13" s="15">
        <f>SUM(DRW!D132+DRW!H132+DRW!L132)</f>
        <v>10</v>
      </c>
      <c r="E13" s="51">
        <f>SUM(DRW!E132+DRW!I132+DRW!M132)</f>
        <v>15</v>
      </c>
      <c r="F13" s="54">
        <f t="shared" si="1"/>
        <v>0.4</v>
      </c>
      <c r="G13" s="48">
        <f>DRW!C132</f>
        <v>10.336088154269973</v>
      </c>
    </row>
    <row r="14" spans="1:7" ht="16.5" thickBot="1" x14ac:dyDescent="0.3">
      <c r="A14" s="8"/>
      <c r="B14" s="8"/>
      <c r="C14" s="34" t="str">
        <f>DRW!A134</f>
        <v>Shane Tapp</v>
      </c>
      <c r="D14" s="15">
        <f>SUM(DRW!D198+DRW!H198+DRW!L198)</f>
        <v>4</v>
      </c>
      <c r="E14" s="51">
        <f>SUM(DRW!E198+DRW!I198+DRW!M198)</f>
        <v>1</v>
      </c>
      <c r="F14" s="54">
        <f t="shared" si="1"/>
        <v>0.8</v>
      </c>
      <c r="G14" s="48">
        <f>DRW!C198</f>
        <v>13.606837606837606</v>
      </c>
    </row>
    <row r="15" spans="1:7" ht="16.5" thickTop="1" x14ac:dyDescent="0.25">
      <c r="A15" s="8"/>
      <c r="B15" s="8"/>
      <c r="C15" s="6" t="s">
        <v>27</v>
      </c>
      <c r="D15" s="10">
        <f>SUM(D12:D14)</f>
        <v>26</v>
      </c>
      <c r="E15" s="10">
        <f>SUM(E12:E14)</f>
        <v>34</v>
      </c>
      <c r="F15" s="53">
        <f t="shared" si="1"/>
        <v>0.43333333333333335</v>
      </c>
      <c r="G15" s="42"/>
    </row>
    <row r="16" spans="1:7" ht="15.75" x14ac:dyDescent="0.25">
      <c r="A16" s="8"/>
      <c r="B16" s="8"/>
      <c r="C16" s="6"/>
      <c r="D16" s="10"/>
      <c r="E16" s="10"/>
      <c r="F16" s="53"/>
      <c r="G16" s="42"/>
    </row>
    <row r="17" spans="1:7" ht="15.75" x14ac:dyDescent="0.25">
      <c r="A17" s="8"/>
      <c r="B17" s="8" t="s">
        <v>52</v>
      </c>
      <c r="C17" s="31" t="str">
        <f>'Firing Squad'!A2</f>
        <v>Matt Blades</v>
      </c>
      <c r="D17" s="12">
        <f>SUM('Firing Squad'!D66+'Firing Squad'!H66+'Firing Squad'!L66)</f>
        <v>12</v>
      </c>
      <c r="E17" s="52">
        <f>SUM('Firing Squad'!E66+'Firing Squad'!I66+'Firing Squad'!M66)</f>
        <v>13</v>
      </c>
      <c r="F17" s="54">
        <f t="shared" ref="F17:F20" si="2">SUM(D17/(D17+E17))</f>
        <v>0.48</v>
      </c>
      <c r="G17" s="49">
        <f>'Firing Squad'!C66</f>
        <v>10.920833333333333</v>
      </c>
    </row>
    <row r="18" spans="1:7" ht="15.75" x14ac:dyDescent="0.25">
      <c r="A18" s="32"/>
      <c r="B18" s="8"/>
      <c r="C18" s="27" t="str">
        <f>'Firing Squad'!A68</f>
        <v>Tate Tilley</v>
      </c>
      <c r="D18" s="15">
        <f>SUM('Firing Squad'!D132+'Firing Squad'!H132+'Firing Squad'!L132)</f>
        <v>8</v>
      </c>
      <c r="E18" s="51">
        <f>SUM('Firing Squad'!E132+'Firing Squad'!I132+'Firing Squad'!M132)</f>
        <v>17</v>
      </c>
      <c r="F18" s="54">
        <f t="shared" si="2"/>
        <v>0.32</v>
      </c>
      <c r="G18" s="48">
        <f>'Firing Squad'!C132</f>
        <v>9.219321148825065</v>
      </c>
    </row>
    <row r="19" spans="1:7" ht="16.5" thickBot="1" x14ac:dyDescent="0.3">
      <c r="A19" s="32"/>
      <c r="B19" s="8"/>
      <c r="C19" s="34">
        <f>'Firing Squad'!A134</f>
        <v>0</v>
      </c>
      <c r="D19" s="15">
        <f>SUM('Firing Squad'!D198+'Firing Squad'!H198+'Firing Squad'!L198)</f>
        <v>0</v>
      </c>
      <c r="E19" s="51">
        <f>SUM('Firing Squad'!E198+'Firing Squad'!I198+'Firing Squad'!M198)</f>
        <v>0</v>
      </c>
      <c r="F19" s="54" t="e">
        <f t="shared" si="2"/>
        <v>#DIV/0!</v>
      </c>
      <c r="G19" s="48" t="e">
        <f>'Firing Squad'!C198</f>
        <v>#DIV/0!</v>
      </c>
    </row>
    <row r="20" spans="1:7" ht="16.5" thickTop="1" x14ac:dyDescent="0.25">
      <c r="A20" s="32"/>
      <c r="B20" s="62"/>
      <c r="C20" s="6" t="s">
        <v>27</v>
      </c>
      <c r="D20" s="10">
        <f>SUM(D17:D19)</f>
        <v>20</v>
      </c>
      <c r="E20" s="10">
        <f>SUM(E17:E19)</f>
        <v>30</v>
      </c>
      <c r="F20" s="53">
        <f t="shared" si="2"/>
        <v>0.4</v>
      </c>
      <c r="G20" s="42"/>
    </row>
    <row r="21" spans="1:7" ht="15.75" x14ac:dyDescent="0.25">
      <c r="A21" s="32"/>
      <c r="B21" s="58"/>
      <c r="C21" s="58"/>
      <c r="D21" s="33"/>
      <c r="E21" s="33"/>
      <c r="F21" s="53"/>
      <c r="G21" s="50"/>
    </row>
    <row r="22" spans="1:7" ht="15.75" x14ac:dyDescent="0.25">
      <c r="A22" s="62"/>
      <c r="B22" s="8" t="s">
        <v>53</v>
      </c>
      <c r="C22" s="31" t="str">
        <f>'Dart Gingers'!A2</f>
        <v>Scott Ferentz</v>
      </c>
      <c r="D22" s="12">
        <f>SUM('Dart Gingers'!D66+'Dart Gingers'!H66+'Dart Gingers'!L66)</f>
        <v>14</v>
      </c>
      <c r="E22" s="52">
        <f>SUM('Dart Gingers'!E66+'Dart Gingers'!I66+'Dart Gingers'!M66)</f>
        <v>16</v>
      </c>
      <c r="F22" s="54">
        <f t="shared" ref="F22:F25" si="3">SUM(D22/(D22+E22))</f>
        <v>0.46666666666666667</v>
      </c>
      <c r="G22" s="49">
        <f>'Dart Gingers'!C66</f>
        <v>8.6141199226305609</v>
      </c>
    </row>
    <row r="23" spans="1:7" ht="15.75" x14ac:dyDescent="0.25">
      <c r="A23" s="62"/>
      <c r="B23" s="8"/>
      <c r="C23" s="27" t="str">
        <f>'Dart Gingers'!A68</f>
        <v>Kenneth Jarred</v>
      </c>
      <c r="D23" s="15">
        <f>SUM('Dart Gingers'!D132+'Dart Gingers'!H132+'Dart Gingers'!L132)</f>
        <v>12</v>
      </c>
      <c r="E23" s="51">
        <f>SUM('Dart Gingers'!E132+'Dart Gingers'!I132+'Dart Gingers'!M132)</f>
        <v>18</v>
      </c>
      <c r="F23" s="54">
        <f t="shared" si="3"/>
        <v>0.4</v>
      </c>
      <c r="G23" s="48">
        <f>'Dart Gingers'!C132</f>
        <v>10.389156626506024</v>
      </c>
    </row>
    <row r="24" spans="1:7" ht="16.5" thickBot="1" x14ac:dyDescent="0.3">
      <c r="A24" s="62"/>
      <c r="B24" s="8"/>
      <c r="C24" s="63">
        <f>'Dart Gingers'!A134</f>
        <v>0</v>
      </c>
      <c r="D24" s="15">
        <f>SUM('Dart Gingers'!D198+'Dart Gingers'!H198+'Dart Gingers'!L198)</f>
        <v>0</v>
      </c>
      <c r="E24" s="51">
        <f>SUM('Dart Gingers'!E198+'Dart Gingers'!I198+'Dart Gingers'!M198)</f>
        <v>0</v>
      </c>
      <c r="F24" s="54" t="e">
        <f t="shared" si="3"/>
        <v>#DIV/0!</v>
      </c>
      <c r="G24" s="48" t="e">
        <f>'Dart Gingers'!C198</f>
        <v>#DIV/0!</v>
      </c>
    </row>
    <row r="25" spans="1:7" ht="16.5" thickTop="1" x14ac:dyDescent="0.25">
      <c r="A25" s="62"/>
      <c r="B25" s="62"/>
      <c r="C25" s="6" t="s">
        <v>27</v>
      </c>
      <c r="D25" s="10">
        <f>SUM(D22:D24)</f>
        <v>26</v>
      </c>
      <c r="E25" s="10">
        <f>SUM(E22:E24)</f>
        <v>34</v>
      </c>
      <c r="F25" s="53">
        <f t="shared" si="3"/>
        <v>0.43333333333333335</v>
      </c>
    </row>
    <row r="26" spans="1:7" ht="15.75" x14ac:dyDescent="0.25">
      <c r="A26" s="62"/>
      <c r="B26" s="62"/>
      <c r="C26" s="62"/>
      <c r="D26" s="33"/>
      <c r="E26" s="33"/>
      <c r="F26" s="53"/>
      <c r="G26" s="50"/>
    </row>
    <row r="27" spans="1:7" ht="15.75" x14ac:dyDescent="0.25">
      <c r="A27" s="32"/>
      <c r="B27" s="8" t="s">
        <v>58</v>
      </c>
      <c r="C27" s="31" t="str">
        <f>'Pints and Points'!A2</f>
        <v>William Lyden</v>
      </c>
      <c r="D27" s="12">
        <f>SUM('Pints and Points'!D66+'Pints and Points'!H66+'Pints and Points'!L66)</f>
        <v>21</v>
      </c>
      <c r="E27" s="52">
        <f>SUM('Pints and Points'!E66+'Pints and Points'!I66+'Pints and Points'!M66)</f>
        <v>9</v>
      </c>
      <c r="F27" s="54">
        <f t="shared" ref="F27:F30" si="4">SUM(D27/(D27+E27))</f>
        <v>0.7</v>
      </c>
      <c r="G27" s="49">
        <f>'Pints and Points'!C66</f>
        <v>12.020942408376964</v>
      </c>
    </row>
    <row r="28" spans="1:7" ht="15.75" x14ac:dyDescent="0.25">
      <c r="A28" s="32"/>
      <c r="B28" s="8"/>
      <c r="C28" s="27" t="str">
        <f>'Pints and Points'!A68</f>
        <v>Jeremy Salazar</v>
      </c>
      <c r="D28" s="15">
        <f>SUM('Pints and Points'!D132+'Pints and Points'!H132+'Pints and Points'!L132)</f>
        <v>21</v>
      </c>
      <c r="E28" s="51">
        <f>SUM('Pints and Points'!E132+'Pints and Points'!I132+'Pints and Points'!M132)</f>
        <v>9</v>
      </c>
      <c r="F28" s="54">
        <f t="shared" si="4"/>
        <v>0.7</v>
      </c>
      <c r="G28" s="48">
        <f>'Pints and Points'!C132</f>
        <v>12.582644628099173</v>
      </c>
    </row>
    <row r="29" spans="1:7" ht="16.5" thickBot="1" x14ac:dyDescent="0.3">
      <c r="A29" s="32"/>
      <c r="B29" s="8"/>
      <c r="C29" s="63" t="str">
        <f>'Pints and Points'!A134</f>
        <v>Brittney Pratt</v>
      </c>
      <c r="D29" s="15">
        <f>SUM('Pints and Points'!D198+'Pints and Points'!H198+'Pints and Points'!L198)</f>
        <v>0</v>
      </c>
      <c r="E29" s="51">
        <f>SUM('Pints and Points'!E198+'Pints and Points'!I198+'Pints and Points'!M198)</f>
        <v>0</v>
      </c>
      <c r="F29" s="54" t="e">
        <f t="shared" si="4"/>
        <v>#DIV/0!</v>
      </c>
      <c r="G29" s="48" t="e">
        <f>'Pints and Points'!C198</f>
        <v>#DIV/0!</v>
      </c>
    </row>
    <row r="30" spans="1:7" ht="16.5" thickTop="1" x14ac:dyDescent="0.25">
      <c r="A30" s="62"/>
      <c r="B30" s="62"/>
      <c r="C30" s="6" t="s">
        <v>27</v>
      </c>
      <c r="D30" s="10">
        <f>SUM(D27:D29)</f>
        <v>42</v>
      </c>
      <c r="E30" s="10">
        <f>SUM(E27:E29)</f>
        <v>18</v>
      </c>
      <c r="F30" s="53">
        <f t="shared" si="4"/>
        <v>0.7</v>
      </c>
    </row>
    <row r="31" spans="1:7" ht="15.75" x14ac:dyDescent="0.25">
      <c r="A31" s="58"/>
      <c r="B31" s="58"/>
      <c r="C31" s="58"/>
      <c r="D31" s="33"/>
      <c r="E31" s="33"/>
      <c r="F31" s="53"/>
      <c r="G31" s="50"/>
    </row>
    <row r="32" spans="1:7" x14ac:dyDescent="0.25">
      <c r="A32" s="58"/>
    </row>
    <row r="33" spans="1:1" x14ac:dyDescent="0.25">
      <c r="A33" s="58"/>
    </row>
    <row r="34" spans="1:1" x14ac:dyDescent="0.25">
      <c r="A34" s="58"/>
    </row>
    <row r="35" spans="1:1" x14ac:dyDescent="0.25">
      <c r="A35" s="62"/>
    </row>
  </sheetData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2.7109375" bestFit="1" customWidth="1"/>
    <col min="2" max="2" width="26.5703125" bestFit="1" customWidth="1"/>
    <col min="3" max="6" width="14.42578125" customWidth="1"/>
  </cols>
  <sheetData>
    <row r="1" spans="1:6" ht="54.75" thickBot="1" x14ac:dyDescent="0.3">
      <c r="A1" s="1" t="s">
        <v>1</v>
      </c>
      <c r="B1" s="2" t="s">
        <v>23</v>
      </c>
      <c r="C1" s="4" t="s">
        <v>29</v>
      </c>
      <c r="D1" s="4" t="s">
        <v>24</v>
      </c>
      <c r="E1" s="4" t="s">
        <v>25</v>
      </c>
      <c r="F1" s="4" t="s">
        <v>30</v>
      </c>
    </row>
    <row r="2" spans="1:6" ht="15.75" x14ac:dyDescent="0.25">
      <c r="A2" s="9">
        <f ca="1">TODAY()</f>
        <v>46327</v>
      </c>
      <c r="B2" s="61" t="str">
        <f>'Printable Averages'!B2</f>
        <v>Dart Busters</v>
      </c>
      <c r="C2" s="12">
        <f>SUM(D2+E2)</f>
        <v>65</v>
      </c>
      <c r="D2" s="12">
        <f>SUM('Dart Busters'!D66+'Dart Busters'!H66+'Dart Busters'!L66+'Dart Busters'!D132+'Dart Busters'!H132+'Dart Busters'!L132+'Dart Busters'!D198+'Dart Busters'!H198+'Dart Busters'!L198+'Dart Busters'!D234+'Dart Busters'!D270+'Dart Busters'!G270)</f>
        <v>47</v>
      </c>
      <c r="E2" s="12">
        <f>SUM('Dart Busters'!E66+'Dart Busters'!I66+'Dart Busters'!M66+'Dart Busters'!E132+'Dart Busters'!I132+'Dart Busters'!M132+'Dart Busters'!E198+'Dart Busters'!I198+'Dart Busters'!M198+'Dart Busters'!E234+'Dart Busters'!E270+'Dart Busters'!H270)</f>
        <v>18</v>
      </c>
      <c r="F2" s="60">
        <f>SUM(D2/C2)</f>
        <v>0.72307692307692306</v>
      </c>
    </row>
    <row r="3" spans="1:6" ht="15.75" x14ac:dyDescent="0.25">
      <c r="A3" s="8"/>
      <c r="B3" s="27" t="str">
        <f>'Printable Averages'!B27</f>
        <v>Pints and Points</v>
      </c>
      <c r="C3" s="12">
        <f>SUM(D3+E3)</f>
        <v>78</v>
      </c>
      <c r="D3" s="15">
        <f>SUM('Pints and Points'!D66+'Pints and Points'!H66+'Pints and Points'!L66+'Pints and Points'!D132+'Pints and Points'!H132+'Pints and Points'!L132+'Pints and Points'!D198+'Pints and Points'!H198+'Pints and Points'!L198+'Pints and Points'!D234+'Pints and Points'!D270+'Pints and Points'!G270)</f>
        <v>55</v>
      </c>
      <c r="E3" s="15">
        <f>SUM('Pints and Points'!E66+'Pints and Points'!I66+'Pints and Points'!M66+'Pints and Points'!E132+'Pints and Points'!I132+'Pints and Points'!M132+'Pints and Points'!E198+'Pints and Points'!I198+'Pints and Points'!M198+'Pints and Points'!E234+'Pints and Points'!E270+'Pints and Points'!H270)</f>
        <v>23</v>
      </c>
      <c r="F3" s="60">
        <f>SUM(D3/C3)</f>
        <v>0.70512820512820518</v>
      </c>
    </row>
    <row r="4" spans="1:6" ht="15.75" x14ac:dyDescent="0.25">
      <c r="A4" s="8"/>
      <c r="B4" s="27" t="str">
        <f>'Printable Averages'!B22</f>
        <v>Dart Gingers</v>
      </c>
      <c r="C4" s="12">
        <f>SUM(D4+E4)</f>
        <v>78</v>
      </c>
      <c r="D4" s="15">
        <f>SUM('Dart Gingers'!D66+'Dart Gingers'!H66+'Dart Gingers'!L66+'Dart Gingers'!D132+'Dart Gingers'!H132+'Dart Gingers'!L132+'Dart Gingers'!D198+'Dart Gingers'!H198+'Dart Gingers'!L198+'Dart Gingers'!D234+'Dart Gingers'!D270+'Dart Gingers'!G270)</f>
        <v>33</v>
      </c>
      <c r="E4" s="15">
        <f>SUM('Dart Gingers'!E66+'Dart Gingers'!I66+'Dart Gingers'!M66+'Dart Gingers'!E132+'Dart Gingers'!I132+'Dart Gingers'!M132+'Dart Gingers'!E198+'Dart Gingers'!I198+'Dart Gingers'!M198+'Dart Gingers'!E234+'Dart Gingers'!E270+'Dart Gingers'!H270)</f>
        <v>45</v>
      </c>
      <c r="F4" s="60">
        <f>SUM(D4/C4)</f>
        <v>0.42307692307692307</v>
      </c>
    </row>
    <row r="5" spans="1:6" ht="15.75" x14ac:dyDescent="0.25">
      <c r="A5" s="8"/>
      <c r="B5" s="27" t="str">
        <f>'Printable Averages'!B12</f>
        <v>DRW</v>
      </c>
      <c r="C5" s="12">
        <f>SUM(D5+E5)</f>
        <v>78</v>
      </c>
      <c r="D5" s="15">
        <f>SUM(DRW!D66+DRW!H66+DRW!L66+DRW!D132+DRW!H132+DRW!L132+DRW!D198+DRW!H198+DRW!L198+DRW!D234+DRW!D270+DRW!G270)</f>
        <v>33</v>
      </c>
      <c r="E5" s="15">
        <f>SUM(DRW!E66+DRW!I66+DRW!M66+DRW!E132+DRW!I132+DRW!M132+DRW!E198+DRW!I198+DRW!M198+DRW!E234+DRW!E270+DRW!H270)</f>
        <v>45</v>
      </c>
      <c r="F5" s="60">
        <f>SUM(D5/C5)</f>
        <v>0.42307692307692307</v>
      </c>
    </row>
    <row r="6" spans="1:6" ht="15.75" x14ac:dyDescent="0.25">
      <c r="A6" s="8"/>
      <c r="B6" s="27" t="str">
        <f>'Printable Averages'!B17</f>
        <v>Firing Squad</v>
      </c>
      <c r="C6" s="12">
        <f>SUM(D6+E6)</f>
        <v>65</v>
      </c>
      <c r="D6" s="15">
        <f>SUM('Firing Squad'!D66+'Firing Squad'!H66+'Firing Squad'!L66+'Firing Squad'!D132+'Firing Squad'!H132+'Firing Squad'!L132+'Firing Squad'!D198+'Firing Squad'!H198+'Firing Squad'!L198+'Firing Squad'!D234+'Firing Squad'!D270+'Firing Squad'!G270)</f>
        <v>27</v>
      </c>
      <c r="E6" s="15">
        <f>SUM('Firing Squad'!E66+'Firing Squad'!I66+'Firing Squad'!M66+'Firing Squad'!E132+'Firing Squad'!I132+'Firing Squad'!M132+'Firing Squad'!E198+'Firing Squad'!I198+'Firing Squad'!M198+'Firing Squad'!E234+'Firing Squad'!E270+'Firing Squad'!H270)</f>
        <v>38</v>
      </c>
      <c r="F6" s="60">
        <f>SUM(D6/C6)</f>
        <v>0.41538461538461541</v>
      </c>
    </row>
    <row r="7" spans="1:6" ht="15.75" x14ac:dyDescent="0.25">
      <c r="B7" s="27" t="str">
        <f>'Printable Averages'!B7</f>
        <v>Whiskey Shots</v>
      </c>
      <c r="C7" s="12">
        <f>SUM(D7+E7)</f>
        <v>78</v>
      </c>
      <c r="D7" s="15">
        <f>SUM('Whiskey Shots'!D66+'Whiskey Shots'!H66+'Whiskey Shots'!L66+'Whiskey Shots'!D132+'Whiskey Shots'!H132+'Whiskey Shots'!L132+'Whiskey Shots'!D198+'Whiskey Shots'!H198+'Whiskey Shots'!L198+'Whiskey Shots'!D234+'Whiskey Shots'!D270+'Whiskey Shots'!G270)</f>
        <v>26</v>
      </c>
      <c r="E7" s="15">
        <f>SUM('Whiskey Shots'!E66+'Whiskey Shots'!I66+'Whiskey Shots'!M66+'Whiskey Shots'!E132+'Whiskey Shots'!I132+'Whiskey Shots'!M132+'Whiskey Shots'!E198+'Whiskey Shots'!I198+'Whiskey Shots'!M198+'Whiskey Shots'!E234+'Whiskey Shots'!E270+'Whiskey Shots'!H270)</f>
        <v>52</v>
      </c>
      <c r="F7" s="60">
        <f>SUM(D7/C7)</f>
        <v>0.33333333333333331</v>
      </c>
    </row>
  </sheetData>
  <sortState ref="B2:F7">
    <sortCondition descending="1" ref="F2:F7"/>
  </sortState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26.5703125" bestFit="1" customWidth="1"/>
    <col min="2" max="2" width="24.7109375" bestFit="1" customWidth="1"/>
    <col min="3" max="15" width="18" customWidth="1"/>
  </cols>
  <sheetData>
    <row r="1" spans="1:15" ht="18.75" thickBot="1" x14ac:dyDescent="0.3">
      <c r="A1" s="2" t="s">
        <v>23</v>
      </c>
      <c r="B1" s="1" t="s">
        <v>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42</v>
      </c>
      <c r="O1" s="1" t="s">
        <v>43</v>
      </c>
    </row>
    <row r="2" spans="1:15" ht="15.75" x14ac:dyDescent="0.25">
      <c r="A2" s="61" t="str">
        <f>'Printable Averages'!B2</f>
        <v>Dart Busters</v>
      </c>
      <c r="B2" s="56" t="str">
        <f>'Dart Busters'!A2</f>
        <v>Shawn Caselman</v>
      </c>
      <c r="C2" s="12">
        <v>16</v>
      </c>
      <c r="D2" s="12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 t="s">
        <v>44</v>
      </c>
    </row>
    <row r="3" spans="1:15" ht="15.75" x14ac:dyDescent="0.25">
      <c r="A3" s="27"/>
      <c r="B3" s="56" t="str">
        <f>'Dart Busters'!A68</f>
        <v>Devan Smith</v>
      </c>
      <c r="C3" s="15">
        <v>9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5.75" x14ac:dyDescent="0.25">
      <c r="A4" s="27"/>
      <c r="B4" s="56" t="str">
        <f>'Dart Busters'!A134</f>
        <v>Jamey Scheerer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5.75" x14ac:dyDescent="0.25">
      <c r="A5" s="8"/>
      <c r="B5" s="57" t="s">
        <v>27</v>
      </c>
      <c r="C5" s="57">
        <f>SUM(C2:C4)</f>
        <v>25</v>
      </c>
      <c r="D5" s="57">
        <f>SUM(D2:D4)</f>
        <v>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.75" x14ac:dyDescent="0.25">
      <c r="A6" s="31" t="str">
        <f>'Printable Averages'!B7</f>
        <v>Whiskey Shots</v>
      </c>
      <c r="B6" s="56" t="str">
        <f>'Whiskey Shots'!A2</f>
        <v>Mike Loyd</v>
      </c>
      <c r="C6" s="12">
        <v>12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15.75" x14ac:dyDescent="0.25">
      <c r="A7" s="27"/>
      <c r="B7" s="56" t="str">
        <f>'Whiskey Shots'!A68</f>
        <v>Daniel Regier</v>
      </c>
      <c r="C7" s="15">
        <v>5</v>
      </c>
      <c r="D7" s="15"/>
      <c r="E7" s="15">
        <v>82</v>
      </c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ht="15.75" x14ac:dyDescent="0.25">
      <c r="A8" s="27"/>
      <c r="B8" s="56" t="str">
        <f>'Whiskey Shots'!A134</f>
        <v>John Burwell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15.75" x14ac:dyDescent="0.25">
      <c r="A9" s="8"/>
      <c r="B9" s="57" t="s">
        <v>27</v>
      </c>
      <c r="C9" s="57">
        <f>SUM(C6:C8)</f>
        <v>17</v>
      </c>
      <c r="D9" s="57">
        <f>SUM(D6:D8)</f>
        <v>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15.75" x14ac:dyDescent="0.25">
      <c r="A10" s="31" t="str">
        <f>'Printable Averages'!B12</f>
        <v>DRW</v>
      </c>
      <c r="B10" s="56" t="str">
        <f>DRW!A2</f>
        <v>Richard Whitmer</v>
      </c>
      <c r="C10" s="12">
        <v>5</v>
      </c>
      <c r="D10" s="12"/>
      <c r="E10" s="12">
        <v>106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ht="15.75" x14ac:dyDescent="0.25">
      <c r="A11" s="27"/>
      <c r="B11" s="56" t="str">
        <f>DRW!A68</f>
        <v>Rodney Wike</v>
      </c>
      <c r="C11" s="15">
        <v>3</v>
      </c>
      <c r="D11" s="15"/>
      <c r="E11" s="15"/>
      <c r="F11" s="15"/>
      <c r="G11" s="15" t="s">
        <v>44</v>
      </c>
      <c r="H11" s="15"/>
      <c r="I11" s="15"/>
      <c r="J11" s="15"/>
      <c r="K11" s="15"/>
      <c r="L11" s="15"/>
      <c r="M11" s="15"/>
      <c r="N11" s="15"/>
      <c r="O11" s="15"/>
    </row>
    <row r="12" spans="1:15" ht="15.75" x14ac:dyDescent="0.25">
      <c r="A12" s="27"/>
      <c r="B12" s="56" t="str">
        <f>DRW!A134</f>
        <v>Shane Tapp</v>
      </c>
      <c r="C12" s="15">
        <v>2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ht="15.75" x14ac:dyDescent="0.25">
      <c r="A13" s="8"/>
      <c r="B13" s="57" t="s">
        <v>27</v>
      </c>
      <c r="C13" s="57">
        <f>SUM(C10:C12)</f>
        <v>10</v>
      </c>
      <c r="D13" s="57">
        <f>SUM(D10:D12)</f>
        <v>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5.75" x14ac:dyDescent="0.25">
      <c r="A14" s="31" t="str">
        <f>'Printable Averages'!B17</f>
        <v>Firing Squad</v>
      </c>
      <c r="B14" s="56" t="str">
        <f>'Firing Squad'!A2</f>
        <v>Matt Blades</v>
      </c>
      <c r="C14" s="12">
        <v>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spans="1:15" ht="15.75" x14ac:dyDescent="0.25">
      <c r="A15" s="27"/>
      <c r="B15" s="56" t="str">
        <f>'Firing Squad'!A68</f>
        <v>Tate Tilley</v>
      </c>
      <c r="C15" s="15">
        <v>3</v>
      </c>
      <c r="D15" s="15"/>
      <c r="E15" s="15">
        <v>105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ht="15.75" x14ac:dyDescent="0.25">
      <c r="A16" s="27"/>
      <c r="B16" s="56">
        <f>'Firing Squad'!A134</f>
        <v>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ht="15.75" x14ac:dyDescent="0.25">
      <c r="A17" s="8"/>
      <c r="B17" s="57" t="s">
        <v>27</v>
      </c>
      <c r="C17" s="57">
        <f>SUM(C14:C16)</f>
        <v>11</v>
      </c>
      <c r="D17" s="57">
        <f>SUM(D14:D16)</f>
        <v>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5.75" x14ac:dyDescent="0.25">
      <c r="A18" s="31" t="str">
        <f>'Printable Averages'!B22</f>
        <v>Dart Gingers</v>
      </c>
      <c r="B18" s="56" t="str">
        <f>'Dart Gingers'!A2</f>
        <v>Scott Ferentz</v>
      </c>
      <c r="C18" s="12">
        <v>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ht="15.75" x14ac:dyDescent="0.25">
      <c r="A19" s="27"/>
      <c r="B19" s="56" t="str">
        <f>'Dart Gingers'!A68</f>
        <v>Kenneth Jarred</v>
      </c>
      <c r="C19" s="15">
        <v>6</v>
      </c>
      <c r="D19" s="15"/>
      <c r="E19" s="15"/>
      <c r="F19" s="15"/>
      <c r="G19" s="15" t="s">
        <v>44</v>
      </c>
      <c r="H19" s="15"/>
      <c r="I19" s="15"/>
      <c r="J19" s="15"/>
      <c r="K19" s="15"/>
      <c r="L19" s="15"/>
      <c r="M19" s="15"/>
      <c r="N19" s="15"/>
      <c r="O19" s="15"/>
    </row>
    <row r="20" spans="1:15" ht="15.75" x14ac:dyDescent="0.25">
      <c r="A20" s="27"/>
      <c r="B20" s="56">
        <f>'Dart Gingers'!A134</f>
        <v>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15.75" x14ac:dyDescent="0.25">
      <c r="A21" s="62"/>
      <c r="B21" s="57" t="s">
        <v>27</v>
      </c>
      <c r="C21" s="57">
        <f>SUM(C18:C20)</f>
        <v>8</v>
      </c>
      <c r="D21" s="57">
        <f>SUM(D18:D20)</f>
        <v>0</v>
      </c>
    </row>
    <row r="22" spans="1:15" ht="15.75" x14ac:dyDescent="0.25">
      <c r="A22" s="31" t="str">
        <f>'Printable Averages'!B27</f>
        <v>Pints and Points</v>
      </c>
      <c r="B22" s="56" t="str">
        <f>'Pints and Points'!A2</f>
        <v>William Lyden</v>
      </c>
      <c r="C22" s="12">
        <v>7</v>
      </c>
      <c r="D22" s="12"/>
      <c r="E22" s="12">
        <v>120</v>
      </c>
      <c r="F22" s="12">
        <v>73</v>
      </c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15.75" x14ac:dyDescent="0.25">
      <c r="A23" s="27"/>
      <c r="B23" s="56" t="str">
        <f>'Pints and Points'!A68</f>
        <v>Jeremy Salazar</v>
      </c>
      <c r="C23" s="15">
        <v>6</v>
      </c>
      <c r="D23" s="15"/>
      <c r="E23" s="15">
        <v>108</v>
      </c>
      <c r="F23" s="15"/>
      <c r="G23" s="15"/>
      <c r="H23" s="15"/>
      <c r="I23" s="15"/>
      <c r="J23" s="15"/>
      <c r="K23" s="15"/>
      <c r="L23" s="15" t="s">
        <v>44</v>
      </c>
      <c r="M23" s="15"/>
      <c r="N23" s="15"/>
      <c r="O23" s="15"/>
    </row>
    <row r="24" spans="1:15" ht="15.75" x14ac:dyDescent="0.25">
      <c r="A24" s="27"/>
      <c r="B24" s="56" t="str">
        <f>'Pints and Points'!A134</f>
        <v>Brittney Pratt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ht="15.75" x14ac:dyDescent="0.25">
      <c r="A25" s="55"/>
      <c r="B25" s="57" t="s">
        <v>27</v>
      </c>
      <c r="C25" s="57">
        <f>SUM(C22:C24)</f>
        <v>13</v>
      </c>
      <c r="D25" s="57">
        <f>SUM(D22:D24)</f>
        <v>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Dart Busters</vt:lpstr>
      <vt:lpstr>Whiskey Shots</vt:lpstr>
      <vt:lpstr>DRW</vt:lpstr>
      <vt:lpstr>Firing Squad</vt:lpstr>
      <vt:lpstr>Dart Gingers</vt:lpstr>
      <vt:lpstr>Pints and Points</vt:lpstr>
      <vt:lpstr>Printable Averages</vt:lpstr>
      <vt:lpstr>Standings</vt:lpstr>
      <vt:lpstr>Accomplishments</vt:lpstr>
      <vt:lpstr>'Printable Averages'!Print_Area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Loyd</dc:creator>
  <cp:lastModifiedBy>Mike Loyd</cp:lastModifiedBy>
  <dcterms:created xsi:type="dcterms:W3CDTF">2018-10-17T21:23:56Z</dcterms:created>
  <dcterms:modified xsi:type="dcterms:W3CDTF">2026-11-02T03:38:16Z</dcterms:modified>
</cp:coreProperties>
</file>